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1"/>
  </bookViews>
  <sheets>
    <sheet name="B06" sheetId="1" r:id="rId1"/>
    <sheet name="B07" sheetId="2" r:id="rId2"/>
    <sheet name="Sheet3" sheetId="3" r:id="rId3"/>
  </sheets>
  <externalReferences>
    <externalReference r:id="rId6"/>
  </externalReferences>
  <definedNames>
    <definedName name="_xlnm._FilterDatabase" localSheetId="0" hidden="1">'B06'!$A$1:$A$106</definedName>
    <definedName name="_xlnm._FilterDatabase" localSheetId="1" hidden="1">'B07'!$A$1:$A$114</definedName>
  </definedNames>
  <calcPr fullCalcOnLoad="1"/>
</workbook>
</file>

<file path=xl/sharedStrings.xml><?xml version="1.0" encoding="utf-8"?>
<sst xmlns="http://schemas.openxmlformats.org/spreadsheetml/2006/main" count="351" uniqueCount="161">
  <si>
    <t>Biểu số: 06/TK-THA</t>
  </si>
  <si>
    <t xml:space="preserve">   KẾT QUẢ THI HÀNH ÁN DÂN SỰ TÍNH BẰNG VIỆC </t>
  </si>
  <si>
    <t xml:space="preserve">Đơn vị  báo cáo: </t>
  </si>
  <si>
    <t>Ban hành theo TT số: 08/2015/TT-BTP</t>
  </si>
  <si>
    <t xml:space="preserve">CHIA THEO CƠ QUAN THI HÀNH ÁN VÀ CHẤP HÀNH VIÊN </t>
  </si>
  <si>
    <t>ngày 26 tháng 6 năm 2015</t>
  </si>
  <si>
    <r>
      <t xml:space="preserve">Đơn vị nhận báo cáo: </t>
    </r>
    <r>
      <rPr>
        <b/>
        <sz val="11"/>
        <rFont val="Times New Roman"/>
        <family val="1"/>
      </rPr>
      <t>Tổng cục</t>
    </r>
  </si>
  <si>
    <t>Ngày nhận báo cáo:……/….…/……………</t>
  </si>
  <si>
    <t>Thi hành án dân sự</t>
  </si>
  <si>
    <t xml:space="preserve">                                   Đơn vị tính: Việc</t>
  </si>
  <si>
    <t>Tên đơn vị</t>
  </si>
  <si>
    <t>Tổng số thụ lý</t>
  </si>
  <si>
    <t>Ủy thác thi hành án</t>
  </si>
  <si>
    <t>Cục THADS  rút lên thi hành</t>
  </si>
  <si>
    <t>Tổng số phải thi hành</t>
  </si>
  <si>
    <t xml:space="preserve">
Tổng số chuyển
kỳ sau</t>
  </si>
  <si>
    <t>Tỷ lệ (xong + đình chỉ)/ Có điều kiện</t>
  </si>
  <si>
    <t xml:space="preserve">Tổng số
</t>
  </si>
  <si>
    <t>Chia ra:</t>
  </si>
  <si>
    <t>Có điều kiện thi hành</t>
  </si>
  <si>
    <t>Chưa có điều kiện thi hành</t>
  </si>
  <si>
    <t>Năm trước
chuyển sang</t>
  </si>
  <si>
    <t xml:space="preserve">Mới
thụ lý
</t>
  </si>
  <si>
    <t>Tổng số có điều kiện thi hành</t>
  </si>
  <si>
    <t>Thi hành
xong</t>
  </si>
  <si>
    <t>Đình chỉ
thi hành án</t>
  </si>
  <si>
    <t>Đang thi hành</t>
  </si>
  <si>
    <t>Hoãn
thi hành án</t>
  </si>
  <si>
    <t>Tạm đình chỉ thi hành án</t>
  </si>
  <si>
    <t>Tạm dừng THA để GQKN</t>
  </si>
  <si>
    <t>Trường hợp khác</t>
  </si>
  <si>
    <t>A</t>
  </si>
  <si>
    <t>Tổng số</t>
  </si>
  <si>
    <t>Cục Thi hành án DS</t>
  </si>
  <si>
    <t>1</t>
  </si>
  <si>
    <t>Nguyễn T.Bích Tần</t>
  </si>
  <si>
    <t>2</t>
  </si>
  <si>
    <t>Giáp Hoàng Cự</t>
  </si>
  <si>
    <t>3</t>
  </si>
  <si>
    <t>Nguyễn Thị Lan</t>
  </si>
  <si>
    <t>4</t>
  </si>
  <si>
    <t>Trần Văn Thùy</t>
  </si>
  <si>
    <t>5</t>
  </si>
  <si>
    <t>Ngô Thị Hảo</t>
  </si>
  <si>
    <t>6</t>
  </si>
  <si>
    <t>Nguyễn Tuấn Lại</t>
  </si>
  <si>
    <t>7</t>
  </si>
  <si>
    <t>Nguyễn Minh Hoàng</t>
  </si>
  <si>
    <t>8</t>
  </si>
  <si>
    <t>Phạm Hải Vân</t>
  </si>
  <si>
    <t>9</t>
  </si>
  <si>
    <t>Dương Văn Phúc</t>
  </si>
  <si>
    <t>10</t>
  </si>
  <si>
    <t>Nguyễn T.N.T.Bình</t>
  </si>
  <si>
    <t>Lê Thị Hoàn</t>
  </si>
  <si>
    <t>Nguyễn Văn Thơm</t>
  </si>
  <si>
    <t>B</t>
  </si>
  <si>
    <t>Chi cục các huyện, TP</t>
  </si>
  <si>
    <t>I</t>
  </si>
  <si>
    <t>Thành phố</t>
  </si>
  <si>
    <t>Dương Văn Cường</t>
  </si>
  <si>
    <t>Phạm Nguyễn Kiên</t>
  </si>
  <si>
    <t>Phan Thị Việt Hà</t>
  </si>
  <si>
    <t>Nguyễn Thị Liên</t>
  </si>
  <si>
    <t>Lưu Ngọc Hùng</t>
  </si>
  <si>
    <t>Hà Thị Thái</t>
  </si>
  <si>
    <t>Vũ Ngọc Tùng</t>
  </si>
  <si>
    <t>Nguyễn Thành Bắc</t>
  </si>
  <si>
    <t>II</t>
  </si>
  <si>
    <t xml:space="preserve"> Lạng Giang</t>
  </si>
  <si>
    <t>Nguyễn Thế Hùng</t>
  </si>
  <si>
    <t>Nguyễn Hữu Lợi</t>
  </si>
  <si>
    <t>Nguyễn Thị Bốn</t>
  </si>
  <si>
    <t>Phùng Văn Mười</t>
  </si>
  <si>
    <t>Nguyễn Thị Dịu</t>
  </si>
  <si>
    <t>III</t>
  </si>
  <si>
    <t>Hiệp Hòa</t>
  </si>
  <si>
    <t>Nguyễn Hoàng Thủy</t>
  </si>
  <si>
    <t>Ngô Quốc Pháp</t>
  </si>
  <si>
    <t>Lê Việt Quang</t>
  </si>
  <si>
    <t>Trần Trường Sơn</t>
  </si>
  <si>
    <t>Ngô Văn Dũng</t>
  </si>
  <si>
    <t>IV</t>
  </si>
  <si>
    <t>Sơn Động</t>
  </si>
  <si>
    <t>V</t>
  </si>
  <si>
    <t>Lục Nam</t>
  </si>
  <si>
    <t>Nguyễn Duy Tập</t>
  </si>
  <si>
    <t>Dương Văn Đang</t>
  </si>
  <si>
    <t>Đoàn Văn Huê</t>
  </si>
  <si>
    <t>Bùi Thị Hiền</t>
  </si>
  <si>
    <t>VI</t>
  </si>
  <si>
    <t>Yên Thế</t>
  </si>
  <si>
    <t>VII</t>
  </si>
  <si>
    <t>Yên Dũng</t>
  </si>
  <si>
    <t>Nguyễn Thị Thủy Khơi</t>
  </si>
  <si>
    <t>Nguyễn Văn Giới</t>
  </si>
  <si>
    <t>Nguyễn Thành Long</t>
  </si>
  <si>
    <t>Nguyễn Thị Phi Điệp</t>
  </si>
  <si>
    <t>VIII</t>
  </si>
  <si>
    <t>Việt Yên</t>
  </si>
  <si>
    <t>Đỗ Văn Ngà</t>
  </si>
  <si>
    <t>Hoàng Công Đức</t>
  </si>
  <si>
    <t>Nguyễn Văn Trường</t>
  </si>
  <si>
    <t>Nguyễn Thành Lợi</t>
  </si>
  <si>
    <t>Trần Thế Tam</t>
  </si>
  <si>
    <t>Trần Văn Lâm</t>
  </si>
  <si>
    <t>IX</t>
  </si>
  <si>
    <t>Lục Ngạn</t>
  </si>
  <si>
    <t>X</t>
  </si>
  <si>
    <t>Tân Yên</t>
  </si>
  <si>
    <t>Giáp Văn Bền</t>
  </si>
  <si>
    <t>Nguyễn Văn Khởi</t>
  </si>
  <si>
    <t>Đoàn Minh Anh</t>
  </si>
  <si>
    <t xml:space="preserve">    NGƯỜI LẬP BIỂU</t>
  </si>
  <si>
    <t>(ký, họ tên)</t>
  </si>
  <si>
    <t>Biểu số: 07/TK-THA</t>
  </si>
  <si>
    <t xml:space="preserve">   KẾT QUẢ THI HÀNH ÁN DÂN SỰ TÍNH BẰNG TIỀN </t>
  </si>
  <si>
    <t>Đơn vị  báo cáo…...………..</t>
  </si>
  <si>
    <t>Cục THADS tỉnh Bắc Giang</t>
  </si>
  <si>
    <t>Đơn vị nhận báo cáo….....…..</t>
  </si>
  <si>
    <t>Tổng cục THADS-BTP Hà Nội</t>
  </si>
  <si>
    <t>Đơn vị tính: 1.000 VN đồng</t>
  </si>
  <si>
    <r>
      <t xml:space="preserve">
Tổng số </t>
    </r>
    <r>
      <rPr>
        <sz val="8"/>
        <rFont val="Times New Roman"/>
        <family val="1"/>
      </rPr>
      <t>chuyển</t>
    </r>
    <r>
      <rPr>
        <sz val="9"/>
        <rFont val="Times New Roman"/>
        <family val="1"/>
      </rPr>
      <t xml:space="preserve">
kỳ sau</t>
    </r>
  </si>
  <si>
    <t>Tỷ lệ: 
( %) (xong  + đình chỉ+ giảm)/ Có điều kiện * 100%</t>
  </si>
  <si>
    <t>Chưa có điều
 kiện hành</t>
  </si>
  <si>
    <t>Giảm thi hành án</t>
  </si>
  <si>
    <r>
      <t xml:space="preserve">Tạm dừng THA để </t>
    </r>
    <r>
      <rPr>
        <sz val="8"/>
        <rFont val="Times New Roman"/>
        <family val="1"/>
      </rPr>
      <t>GQKN</t>
    </r>
  </si>
  <si>
    <t>Vi Văn Lưu</t>
  </si>
  <si>
    <t>Nguyễn Mạnh Chiến</t>
  </si>
  <si>
    <t>Thân Văn Tuấn</t>
  </si>
  <si>
    <t>Phạm Văn Tám</t>
  </si>
  <si>
    <t>Nguyễn Thành Phương</t>
  </si>
  <si>
    <t xml:space="preserve"> </t>
  </si>
  <si>
    <t>Nguyễn Thị Công Mừng</t>
  </si>
  <si>
    <t>Nguyễn T. Công Mừng</t>
  </si>
  <si>
    <t>Lã Văn Minh</t>
  </si>
  <si>
    <t>Nguyễn T. Bích Tần</t>
  </si>
  <si>
    <t>Lê Đắc Hùng</t>
  </si>
  <si>
    <t xml:space="preserve">Đoàn Minh Anh </t>
  </si>
  <si>
    <t>Nguyễn H. Thủy</t>
  </si>
  <si>
    <t>Trần Thị Loan</t>
  </si>
  <si>
    <t>Vũ Hoàng Phúc Hưng</t>
  </si>
  <si>
    <t>Nguyễn Thúy Hằng</t>
  </si>
  <si>
    <t>Nguyễn T.Thu Thủy</t>
  </si>
  <si>
    <t>Hoàng T. T. Trang</t>
  </si>
  <si>
    <t>11</t>
  </si>
  <si>
    <t>12</t>
  </si>
  <si>
    <t>Phạm Văn Thái</t>
  </si>
  <si>
    <t>KT. CỤC TRƯỞNG</t>
  </si>
  <si>
    <t>PHÓ CỤC TRƯỞNG</t>
  </si>
  <si>
    <t>Thăng Xuân Lâm</t>
  </si>
  <si>
    <t>Nguyễn Thị Thu Thủy</t>
  </si>
  <si>
    <t>13</t>
  </si>
  <si>
    <t>14</t>
  </si>
  <si>
    <t>NguyễnTiến Lợi</t>
  </si>
  <si>
    <t>Vi Thị Hải Lý</t>
  </si>
  <si>
    <t>Trần Huy Biên</t>
  </si>
  <si>
    <t>Trần Trường Sơn</t>
  </si>
  <si>
    <t>Nguyễn Tiến Lợi</t>
  </si>
  <si>
    <t>08 tháng năm 2018</t>
  </si>
  <si>
    <t xml:space="preserve"> Bắc Giang, ngày 04 tháng 6 năm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</si>
</sst>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ddd\,\ mmmm\ dd\,\ yyyy"/>
    <numFmt numFmtId="166" formatCode="[$-409]h:mm:ss\ AM/PM"/>
    <numFmt numFmtId="167" formatCode="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b/>
      <sz val="6"/>
      <color indexed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.VnTime"/>
      <family val="2"/>
    </font>
    <font>
      <b/>
      <sz val="11"/>
      <name val=".VnTime"/>
      <family val="2"/>
    </font>
    <font>
      <sz val="13"/>
      <color indexed="12"/>
      <name val="Times New Roman"/>
      <family val="1"/>
    </font>
    <font>
      <b/>
      <sz val="13"/>
      <color indexed="12"/>
      <name val="Times New Roman"/>
      <family val="1"/>
    </font>
    <font>
      <b/>
      <i/>
      <sz val="13"/>
      <color indexed="12"/>
      <name val="Times New Roman"/>
      <family val="1"/>
    </font>
    <font>
      <sz val="10"/>
      <color indexed="12"/>
      <name val="Arial"/>
      <family val="2"/>
    </font>
    <font>
      <b/>
      <sz val="12"/>
      <color indexed="12"/>
      <name val="Times New Roman"/>
      <family val="1"/>
    </font>
    <font>
      <b/>
      <sz val="10"/>
      <color indexed="12"/>
      <name val="Arial"/>
      <family val="2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3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i/>
      <sz val="13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 style="thin"/>
      <bottom/>
    </border>
    <border>
      <left style="thin"/>
      <right style="thin"/>
      <top style="dotted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 style="dotted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 style="dotted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dotted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1" fillId="32" borderId="7" applyNumberFormat="0" applyFont="0" applyAlignment="0" applyProtection="0"/>
    <xf numFmtId="0" fontId="71" fillId="27" borderId="8" applyNumberFormat="0" applyAlignment="0" applyProtection="0"/>
    <xf numFmtId="9" fontId="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50">
    <xf numFmtId="0" fontId="0" fillId="0" borderId="0" xfId="0" applyFont="1" applyAlignment="1">
      <alignment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 locked="0"/>
    </xf>
    <xf numFmtId="49" fontId="6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4" fillId="0" borderId="0" xfId="0" applyNumberFormat="1" applyFont="1" applyFill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64" fontId="9" fillId="33" borderId="10" xfId="42" applyNumberFormat="1" applyFont="1" applyFill="1" applyBorder="1" applyAlignment="1" applyProtection="1">
      <alignment horizontal="center" vertical="center"/>
      <protection/>
    </xf>
    <xf numFmtId="43" fontId="10" fillId="33" borderId="10" xfId="42" applyNumberFormat="1" applyFont="1" applyFill="1" applyBorder="1" applyAlignment="1">
      <alignment horizontal="center"/>
    </xf>
    <xf numFmtId="164" fontId="11" fillId="33" borderId="10" xfId="42" applyNumberFormat="1" applyFont="1" applyFill="1" applyBorder="1" applyAlignment="1" applyProtection="1">
      <alignment horizontal="center" vertical="center"/>
      <protection/>
    </xf>
    <xf numFmtId="164" fontId="13" fillId="33" borderId="10" xfId="42" applyNumberFormat="1" applyFont="1" applyFill="1" applyBorder="1" applyAlignment="1" applyProtection="1">
      <alignment horizontal="center" vertical="center"/>
      <protection/>
    </xf>
    <xf numFmtId="43" fontId="14" fillId="33" borderId="10" xfId="42" applyNumberFormat="1" applyFont="1" applyFill="1" applyBorder="1" applyAlignment="1">
      <alignment horizontal="center"/>
    </xf>
    <xf numFmtId="164" fontId="15" fillId="33" borderId="12" xfId="42" applyNumberFormat="1" applyFont="1" applyFill="1" applyBorder="1" applyAlignment="1" applyProtection="1">
      <alignment horizontal="center" vertical="center"/>
      <protection/>
    </xf>
    <xf numFmtId="164" fontId="13" fillId="33" borderId="13" xfId="42" applyNumberFormat="1" applyFont="1" applyFill="1" applyBorder="1" applyAlignment="1" applyProtection="1">
      <alignment horizontal="center" vertical="center"/>
      <protection/>
    </xf>
    <xf numFmtId="164" fontId="16" fillId="33" borderId="12" xfId="42" applyNumberFormat="1" applyFont="1" applyFill="1" applyBorder="1" applyAlignment="1" applyProtection="1">
      <alignment horizontal="center" vertical="center"/>
      <protection/>
    </xf>
    <xf numFmtId="164" fontId="15" fillId="33" borderId="14" xfId="42" applyNumberFormat="1" applyFont="1" applyFill="1" applyBorder="1" applyAlignment="1" applyProtection="1">
      <alignment horizontal="center" vertical="center"/>
      <protection/>
    </xf>
    <xf numFmtId="164" fontId="16" fillId="33" borderId="14" xfId="42" applyNumberFormat="1" applyFont="1" applyFill="1" applyBorder="1" applyAlignment="1" applyProtection="1">
      <alignment horizontal="center" vertical="center"/>
      <protection/>
    </xf>
    <xf numFmtId="164" fontId="16" fillId="33" borderId="13" xfId="42" applyNumberFormat="1" applyFont="1" applyFill="1" applyBorder="1" applyAlignment="1" applyProtection="1">
      <alignment horizontal="center" vertical="center"/>
      <protection/>
    </xf>
    <xf numFmtId="164" fontId="13" fillId="33" borderId="15" xfId="42" applyNumberFormat="1" applyFont="1" applyFill="1" applyBorder="1" applyAlignment="1">
      <alignment horizontal="center"/>
    </xf>
    <xf numFmtId="164" fontId="15" fillId="33" borderId="12" xfId="42" applyNumberFormat="1" applyFont="1" applyFill="1" applyBorder="1" applyAlignment="1" applyProtection="1" quotePrefix="1">
      <alignment horizontal="center" vertical="center"/>
      <protection/>
    </xf>
    <xf numFmtId="164" fontId="13" fillId="33" borderId="12" xfId="42" applyNumberFormat="1" applyFont="1" applyFill="1" applyBorder="1" applyAlignment="1" applyProtection="1">
      <alignment horizontal="center" vertical="center"/>
      <protection/>
    </xf>
    <xf numFmtId="164" fontId="15" fillId="33" borderId="13" xfId="42" applyNumberFormat="1" applyFont="1" applyFill="1" applyBorder="1" applyAlignment="1" applyProtection="1" quotePrefix="1">
      <alignment horizontal="center" vertical="center"/>
      <protection/>
    </xf>
    <xf numFmtId="164" fontId="13" fillId="33" borderId="16" xfId="42" applyNumberFormat="1" applyFont="1" applyFill="1" applyBorder="1" applyAlignment="1" applyProtection="1">
      <alignment horizontal="center" vertical="center"/>
      <protection/>
    </xf>
    <xf numFmtId="164" fontId="16" fillId="33" borderId="16" xfId="42" applyNumberFormat="1" applyFont="1" applyFill="1" applyBorder="1" applyAlignment="1" applyProtection="1">
      <alignment horizontal="center" vertical="center"/>
      <protection/>
    </xf>
    <xf numFmtId="164" fontId="11" fillId="33" borderId="14" xfId="42" applyNumberFormat="1" applyFont="1" applyFill="1" applyBorder="1" applyAlignment="1" applyProtection="1" quotePrefix="1">
      <alignment horizontal="center" vertical="center"/>
      <protection/>
    </xf>
    <xf numFmtId="164" fontId="13" fillId="33" borderId="14" xfId="42" applyNumberFormat="1" applyFont="1" applyFill="1" applyBorder="1" applyAlignment="1" applyProtection="1">
      <alignment horizontal="center" vertical="center"/>
      <protection/>
    </xf>
    <xf numFmtId="164" fontId="11" fillId="33" borderId="13" xfId="42" applyNumberFormat="1" applyFont="1" applyFill="1" applyBorder="1" applyAlignment="1" applyProtection="1" quotePrefix="1">
      <alignment horizontal="center" vertical="center"/>
      <protection/>
    </xf>
    <xf numFmtId="164" fontId="11" fillId="33" borderId="16" xfId="42" applyNumberFormat="1" applyFont="1" applyFill="1" applyBorder="1" applyAlignment="1" applyProtection="1" quotePrefix="1">
      <alignment horizontal="center" vertical="center"/>
      <protection/>
    </xf>
    <xf numFmtId="164" fontId="11" fillId="33" borderId="12" xfId="42" applyNumberFormat="1" applyFont="1" applyFill="1" applyBorder="1" applyAlignment="1" applyProtection="1" quotePrefix="1">
      <alignment horizontal="center" vertical="center"/>
      <protection/>
    </xf>
    <xf numFmtId="164" fontId="16" fillId="33" borderId="12" xfId="42" applyNumberFormat="1" applyFont="1" applyFill="1" applyBorder="1" applyAlignment="1" applyProtection="1">
      <alignment horizontal="right" vertical="center"/>
      <protection/>
    </xf>
    <xf numFmtId="164" fontId="16" fillId="33" borderId="13" xfId="42" applyNumberFormat="1" applyFont="1" applyFill="1" applyBorder="1" applyAlignment="1" applyProtection="1">
      <alignment horizontal="right" vertical="center"/>
      <protection/>
    </xf>
    <xf numFmtId="49" fontId="19" fillId="0" borderId="0" xfId="0" applyNumberFormat="1" applyFont="1" applyFill="1" applyBorder="1" applyAlignment="1" applyProtection="1">
      <alignment/>
      <protection locked="0"/>
    </xf>
    <xf numFmtId="49" fontId="20" fillId="0" borderId="0" xfId="0" applyNumberFormat="1" applyFont="1" applyFill="1" applyBorder="1" applyAlignment="1" applyProtection="1">
      <alignment/>
      <protection locked="0"/>
    </xf>
    <xf numFmtId="164" fontId="21" fillId="33" borderId="0" xfId="42" applyNumberFormat="1" applyFont="1" applyFill="1" applyBorder="1" applyAlignment="1">
      <alignment horizontal="center" wrapText="1"/>
    </xf>
    <xf numFmtId="164" fontId="22" fillId="33" borderId="0" xfId="42" applyNumberFormat="1" applyFont="1" applyFill="1" applyBorder="1" applyAlignment="1">
      <alignment horizontal="center" wrapText="1"/>
    </xf>
    <xf numFmtId="164" fontId="24" fillId="33" borderId="0" xfId="42" applyNumberFormat="1" applyFont="1" applyFill="1" applyBorder="1" applyAlignment="1">
      <alignment/>
    </xf>
    <xf numFmtId="49" fontId="25" fillId="33" borderId="0" xfId="0" applyNumberFormat="1" applyFont="1" applyFill="1" applyBorder="1" applyAlignment="1">
      <alignment/>
    </xf>
    <xf numFmtId="49" fontId="22" fillId="0" borderId="0" xfId="0" applyNumberFormat="1" applyFont="1" applyBorder="1" applyAlignment="1">
      <alignment horizontal="center" wrapText="1"/>
    </xf>
    <xf numFmtId="164" fontId="22" fillId="33" borderId="0" xfId="42" applyNumberFormat="1" applyFont="1" applyFill="1" applyBorder="1" applyAlignment="1">
      <alignment wrapText="1"/>
    </xf>
    <xf numFmtId="164" fontId="22" fillId="0" borderId="0" xfId="42" applyNumberFormat="1" applyFont="1" applyBorder="1" applyAlignment="1">
      <alignment horizontal="center" wrapText="1"/>
    </xf>
    <xf numFmtId="164" fontId="22" fillId="33" borderId="0" xfId="42" applyNumberFormat="1" applyFont="1" applyFill="1" applyBorder="1" applyAlignment="1">
      <alignment vertical="center"/>
    </xf>
    <xf numFmtId="49" fontId="24" fillId="33" borderId="0" xfId="0" applyNumberFormat="1" applyFont="1" applyFill="1" applyAlignment="1">
      <alignment/>
    </xf>
    <xf numFmtId="164" fontId="24" fillId="33" borderId="0" xfId="42" applyNumberFormat="1" applyFont="1" applyFill="1" applyAlignment="1">
      <alignment/>
    </xf>
    <xf numFmtId="164" fontId="26" fillId="33" borderId="0" xfId="42" applyNumberFormat="1" applyFont="1" applyFill="1" applyAlignment="1">
      <alignment/>
    </xf>
    <xf numFmtId="164" fontId="24" fillId="33" borderId="0" xfId="42" applyNumberFormat="1" applyFont="1" applyFill="1" applyAlignment="1">
      <alignment/>
    </xf>
    <xf numFmtId="49" fontId="27" fillId="33" borderId="0" xfId="0" applyNumberFormat="1" applyFont="1" applyFill="1" applyAlignment="1">
      <alignment wrapText="1"/>
    </xf>
    <xf numFmtId="164" fontId="27" fillId="33" borderId="0" xfId="42" applyNumberFormat="1" applyFont="1" applyFill="1" applyAlignment="1">
      <alignment wrapText="1"/>
    </xf>
    <xf numFmtId="164" fontId="28" fillId="33" borderId="0" xfId="42" applyNumberFormat="1" applyFont="1" applyFill="1" applyAlignment="1">
      <alignment wrapText="1"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49" fontId="29" fillId="33" borderId="0" xfId="0" applyNumberFormat="1" applyFont="1" applyFill="1" applyBorder="1" applyAlignment="1" applyProtection="1">
      <alignment/>
      <protection/>
    </xf>
    <xf numFmtId="164" fontId="29" fillId="33" borderId="0" xfId="0" applyNumberFormat="1" applyFont="1" applyFill="1" applyBorder="1" applyAlignment="1" applyProtection="1">
      <alignment/>
      <protection/>
    </xf>
    <xf numFmtId="164" fontId="30" fillId="33" borderId="0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/>
      <protection/>
    </xf>
    <xf numFmtId="164" fontId="29" fillId="0" borderId="0" xfId="0" applyNumberFormat="1" applyFont="1" applyFill="1" applyBorder="1" applyAlignment="1" applyProtection="1">
      <alignment/>
      <protection/>
    </xf>
    <xf numFmtId="164" fontId="30" fillId="33" borderId="0" xfId="0" applyNumberFormat="1" applyFont="1" applyFill="1" applyBorder="1" applyAlignment="1" applyProtection="1">
      <alignment horizontal="center" wrapText="1"/>
      <protection/>
    </xf>
    <xf numFmtId="164" fontId="29" fillId="33" borderId="0" xfId="0" applyNumberFormat="1" applyFont="1" applyFill="1" applyBorder="1" applyAlignment="1" applyProtection="1">
      <alignment horizontal="center" wrapText="1"/>
      <protection/>
    </xf>
    <xf numFmtId="164" fontId="31" fillId="33" borderId="0" xfId="0" applyNumberFormat="1" applyFont="1" applyFill="1" applyBorder="1" applyAlignment="1" applyProtection="1">
      <alignment/>
      <protection/>
    </xf>
    <xf numFmtId="164" fontId="32" fillId="33" borderId="0" xfId="0" applyNumberFormat="1" applyFont="1" applyFill="1" applyBorder="1" applyAlignment="1" applyProtection="1">
      <alignment/>
      <protection/>
    </xf>
    <xf numFmtId="164" fontId="29" fillId="33" borderId="0" xfId="0" applyNumberFormat="1" applyFont="1" applyFill="1" applyBorder="1" applyAlignment="1" applyProtection="1">
      <alignment horizontal="center"/>
      <protection/>
    </xf>
    <xf numFmtId="49" fontId="17" fillId="33" borderId="0" xfId="0" applyNumberFormat="1" applyFont="1" applyFill="1" applyBorder="1" applyAlignment="1" applyProtection="1">
      <alignment/>
      <protection/>
    </xf>
    <xf numFmtId="164" fontId="17" fillId="33" borderId="0" xfId="0" applyNumberFormat="1" applyFont="1" applyFill="1" applyBorder="1" applyAlignment="1" applyProtection="1">
      <alignment/>
      <protection/>
    </xf>
    <xf numFmtId="164" fontId="33" fillId="33" borderId="0" xfId="0" applyNumberFormat="1" applyFont="1" applyFill="1" applyBorder="1" applyAlignment="1" applyProtection="1">
      <alignment/>
      <protection/>
    </xf>
    <xf numFmtId="164" fontId="30" fillId="33" borderId="0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 vertical="center" wrapText="1"/>
      <protection/>
    </xf>
    <xf numFmtId="164" fontId="16" fillId="33" borderId="0" xfId="0" applyNumberFormat="1" applyFont="1" applyFill="1" applyBorder="1" applyAlignment="1" applyProtection="1">
      <alignment horizontal="center" vertical="center" wrapText="1"/>
      <protection/>
    </xf>
    <xf numFmtId="164" fontId="16" fillId="33" borderId="17" xfId="0" applyNumberFormat="1" applyFont="1" applyFill="1" applyBorder="1" applyAlignment="1" applyProtection="1">
      <alignment horizontal="center" vertical="center"/>
      <protection/>
    </xf>
    <xf numFmtId="164" fontId="13" fillId="33" borderId="17" xfId="0" applyNumberFormat="1" applyFont="1" applyFill="1" applyBorder="1" applyAlignment="1" applyProtection="1">
      <alignment horizontal="center" vertical="center"/>
      <protection/>
    </xf>
    <xf numFmtId="164" fontId="4" fillId="33" borderId="0" xfId="0" applyNumberFormat="1" applyFont="1" applyFill="1" applyBorder="1" applyAlignment="1" applyProtection="1">
      <alignment horizontal="center"/>
      <protection/>
    </xf>
    <xf numFmtId="164" fontId="16" fillId="33" borderId="0" xfId="0" applyNumberFormat="1" applyFont="1" applyFill="1" applyBorder="1" applyAlignment="1" applyProtection="1">
      <alignment horizontal="center" vertical="center"/>
      <protection/>
    </xf>
    <xf numFmtId="164" fontId="14" fillId="33" borderId="17" xfId="0" applyNumberFormat="1" applyFont="1" applyFill="1" applyBorder="1" applyAlignment="1" applyProtection="1">
      <alignment horizontal="center" vertical="center"/>
      <protection/>
    </xf>
    <xf numFmtId="43" fontId="14" fillId="33" borderId="17" xfId="0" applyNumberFormat="1" applyFont="1" applyFill="1" applyBorder="1" applyAlignment="1" applyProtection="1">
      <alignment horizontal="center"/>
      <protection/>
    </xf>
    <xf numFmtId="43" fontId="14" fillId="33" borderId="0" xfId="0" applyNumberFormat="1" applyFont="1" applyFill="1" applyBorder="1" applyAlignment="1" applyProtection="1">
      <alignment horizontal="center"/>
      <protection/>
    </xf>
    <xf numFmtId="164" fontId="11" fillId="34" borderId="17" xfId="0" applyNumberFormat="1" applyFont="1" applyFill="1" applyBorder="1" applyAlignment="1" applyProtection="1">
      <alignment horizontal="center" vertical="center"/>
      <protection/>
    </xf>
    <xf numFmtId="164" fontId="14" fillId="34" borderId="17" xfId="0" applyNumberFormat="1" applyFont="1" applyFill="1" applyBorder="1" applyAlignment="1" applyProtection="1">
      <alignment horizontal="center" vertical="center"/>
      <protection/>
    </xf>
    <xf numFmtId="164" fontId="14" fillId="34" borderId="18" xfId="0" applyNumberFormat="1" applyFont="1" applyFill="1" applyBorder="1" applyAlignment="1" applyProtection="1">
      <alignment horizontal="center" vertical="center"/>
      <protection/>
    </xf>
    <xf numFmtId="164" fontId="15" fillId="33" borderId="18" xfId="0" applyNumberFormat="1" applyFont="1" applyFill="1" applyBorder="1" applyAlignment="1" applyProtection="1">
      <alignment horizontal="center" vertical="center"/>
      <protection/>
    </xf>
    <xf numFmtId="0" fontId="15" fillId="33" borderId="18" xfId="0" applyNumberFormat="1" applyFont="1" applyFill="1" applyBorder="1" applyAlignment="1" applyProtection="1">
      <alignment horizontal="left"/>
      <protection/>
    </xf>
    <xf numFmtId="164" fontId="14" fillId="33" borderId="18" xfId="0" applyNumberFormat="1" applyFont="1" applyFill="1" applyBorder="1" applyAlignment="1" applyProtection="1">
      <alignment horizontal="center"/>
      <protection/>
    </xf>
    <xf numFmtId="164" fontId="34" fillId="33" borderId="19" xfId="0" applyNumberFormat="1" applyFont="1" applyFill="1" applyBorder="1" applyAlignment="1" applyProtection="1">
      <alignment horizontal="center"/>
      <protection/>
    </xf>
    <xf numFmtId="164" fontId="14" fillId="35" borderId="19" xfId="0" applyNumberFormat="1" applyFont="1" applyFill="1" applyBorder="1" applyAlignment="1" applyProtection="1">
      <alignment horizontal="center" vertical="center"/>
      <protection/>
    </xf>
    <xf numFmtId="164" fontId="14" fillId="33" borderId="19" xfId="0" applyNumberFormat="1" applyFont="1" applyFill="1" applyBorder="1" applyAlignment="1" applyProtection="1">
      <alignment horizontal="center"/>
      <protection/>
    </xf>
    <xf numFmtId="164" fontId="34" fillId="33" borderId="20" xfId="0" applyNumberFormat="1" applyFont="1" applyFill="1" applyBorder="1" applyAlignment="1" applyProtection="1">
      <alignment horizontal="center" vertical="center"/>
      <protection/>
    </xf>
    <xf numFmtId="164" fontId="15" fillId="33" borderId="19" xfId="0" applyNumberFormat="1" applyFont="1" applyFill="1" applyBorder="1" applyAlignment="1" applyProtection="1">
      <alignment horizontal="center" vertical="center"/>
      <protection/>
    </xf>
    <xf numFmtId="0" fontId="15" fillId="33" borderId="19" xfId="0" applyNumberFormat="1" applyFont="1" applyFill="1" applyBorder="1" applyAlignment="1" applyProtection="1">
      <alignment horizontal="left"/>
      <protection/>
    </xf>
    <xf numFmtId="0" fontId="15" fillId="33" borderId="20" xfId="0" applyNumberFormat="1" applyFont="1" applyFill="1" applyBorder="1" applyAlignment="1" applyProtection="1">
      <alignment horizontal="left"/>
      <protection/>
    </xf>
    <xf numFmtId="164" fontId="14" fillId="33" borderId="21" xfId="0" applyNumberFormat="1" applyFont="1" applyFill="1" applyBorder="1" applyAlignment="1" applyProtection="1">
      <alignment horizontal="center"/>
      <protection/>
    </xf>
    <xf numFmtId="164" fontId="11" fillId="33" borderId="17" xfId="0" applyNumberFormat="1" applyFont="1" applyFill="1" applyBorder="1" applyAlignment="1" applyProtection="1">
      <alignment horizontal="center" vertical="center"/>
      <protection/>
    </xf>
    <xf numFmtId="164" fontId="14" fillId="33" borderId="22" xfId="0" applyNumberFormat="1" applyFont="1" applyFill="1" applyBorder="1" applyAlignment="1" applyProtection="1">
      <alignment horizontal="center"/>
      <protection/>
    </xf>
    <xf numFmtId="164" fontId="14" fillId="34" borderId="17" xfId="0" applyNumberFormat="1" applyFont="1" applyFill="1" applyBorder="1" applyAlignment="1" applyProtection="1">
      <alignment horizontal="center"/>
      <protection/>
    </xf>
    <xf numFmtId="164" fontId="11" fillId="33" borderId="18" xfId="0" applyNumberFormat="1" applyFont="1" applyFill="1" applyBorder="1" applyAlignment="1" applyProtection="1">
      <alignment horizontal="center" vertical="center"/>
      <protection/>
    </xf>
    <xf numFmtId="164" fontId="14" fillId="33" borderId="20" xfId="0" applyNumberFormat="1" applyFont="1" applyFill="1" applyBorder="1" applyAlignment="1" applyProtection="1">
      <alignment horizontal="center"/>
      <protection/>
    </xf>
    <xf numFmtId="164" fontId="34" fillId="33" borderId="18" xfId="0" applyNumberFormat="1" applyFont="1" applyFill="1" applyBorder="1" applyAlignment="1" applyProtection="1">
      <alignment horizontal="center" vertical="center"/>
      <protection/>
    </xf>
    <xf numFmtId="164" fontId="14" fillId="33" borderId="18" xfId="0" applyNumberFormat="1" applyFont="1" applyFill="1" applyBorder="1" applyAlignment="1" applyProtection="1">
      <alignment horizontal="center" vertical="center"/>
      <protection/>
    </xf>
    <xf numFmtId="164" fontId="14" fillId="35" borderId="18" xfId="0" applyNumberFormat="1" applyFont="1" applyFill="1" applyBorder="1" applyAlignment="1" applyProtection="1">
      <alignment horizontal="center" vertical="center"/>
      <protection/>
    </xf>
    <xf numFmtId="164" fontId="34" fillId="33" borderId="18" xfId="0" applyNumberFormat="1" applyFont="1" applyFill="1" applyBorder="1" applyAlignment="1" applyProtection="1">
      <alignment horizontal="center" vertical="center"/>
      <protection/>
    </xf>
    <xf numFmtId="164" fontId="34" fillId="33" borderId="19" xfId="0" applyNumberFormat="1" applyFont="1" applyFill="1" applyBorder="1" applyAlignment="1" applyProtection="1">
      <alignment horizontal="center" vertical="center"/>
      <protection/>
    </xf>
    <xf numFmtId="0" fontId="15" fillId="33" borderId="21" xfId="0" applyNumberFormat="1" applyFont="1" applyFill="1" applyBorder="1" applyAlignment="1" applyProtection="1">
      <alignment horizontal="left"/>
      <protection/>
    </xf>
    <xf numFmtId="164" fontId="34" fillId="33" borderId="21" xfId="0" applyNumberFormat="1" applyFont="1" applyFill="1" applyBorder="1" applyAlignment="1" applyProtection="1">
      <alignment horizontal="center" vertical="center"/>
      <protection/>
    </xf>
    <xf numFmtId="164" fontId="11" fillId="33" borderId="20" xfId="0" applyNumberFormat="1" applyFont="1" applyFill="1" applyBorder="1" applyAlignment="1" applyProtection="1">
      <alignment horizontal="center" vertical="center"/>
      <protection/>
    </xf>
    <xf numFmtId="164" fontId="14" fillId="35" borderId="20" xfId="0" applyNumberFormat="1" applyFont="1" applyFill="1" applyBorder="1" applyAlignment="1" applyProtection="1">
      <alignment horizontal="center" vertical="center"/>
      <protection/>
    </xf>
    <xf numFmtId="164" fontId="11" fillId="33" borderId="19" xfId="0" applyNumberFormat="1" applyFont="1" applyFill="1" applyBorder="1" applyAlignment="1" applyProtection="1">
      <alignment horizontal="center" vertical="center"/>
      <protection/>
    </xf>
    <xf numFmtId="164" fontId="34" fillId="33" borderId="23" xfId="0" applyNumberFormat="1" applyFont="1" applyFill="1" applyBorder="1" applyAlignment="1" applyProtection="1">
      <alignment horizontal="center" vertical="center"/>
      <protection/>
    </xf>
    <xf numFmtId="0" fontId="29" fillId="33" borderId="0" xfId="0" applyNumberFormat="1" applyFont="1" applyFill="1" applyBorder="1" applyAlignment="1" applyProtection="1">
      <alignment/>
      <protection/>
    </xf>
    <xf numFmtId="164" fontId="11" fillId="33" borderId="21" xfId="0" applyNumberFormat="1" applyFont="1" applyFill="1" applyBorder="1" applyAlignment="1" applyProtection="1">
      <alignment horizontal="center" vertical="center"/>
      <protection/>
    </xf>
    <xf numFmtId="164" fontId="14" fillId="34" borderId="22" xfId="0" applyNumberFormat="1" applyFont="1" applyFill="1" applyBorder="1" applyAlignment="1" applyProtection="1">
      <alignment horizontal="center"/>
      <protection/>
    </xf>
    <xf numFmtId="164" fontId="14" fillId="35" borderId="23" xfId="0" applyNumberFormat="1" applyFont="1" applyFill="1" applyBorder="1" applyAlignment="1" applyProtection="1">
      <alignment horizontal="center" vertical="center"/>
      <protection/>
    </xf>
    <xf numFmtId="164" fontId="34" fillId="34" borderId="17" xfId="0" applyNumberFormat="1" applyFont="1" applyFill="1" applyBorder="1" applyAlignment="1" applyProtection="1">
      <alignment horizontal="center" vertical="center"/>
      <protection/>
    </xf>
    <xf numFmtId="164" fontId="14" fillId="33" borderId="20" xfId="0" applyNumberFormat="1" applyFont="1" applyFill="1" applyBorder="1" applyAlignment="1" applyProtection="1">
      <alignment horizontal="center" vertical="center"/>
      <protection/>
    </xf>
    <xf numFmtId="0" fontId="15" fillId="33" borderId="24" xfId="0" applyNumberFormat="1" applyFont="1" applyFill="1" applyBorder="1" applyAlignment="1" applyProtection="1">
      <alignment horizontal="left"/>
      <protection/>
    </xf>
    <xf numFmtId="1" fontId="14" fillId="35" borderId="19" xfId="0" applyNumberFormat="1" applyFont="1" applyFill="1" applyBorder="1" applyAlignment="1" applyProtection="1">
      <alignment horizontal="center" vertical="center"/>
      <protection/>
    </xf>
    <xf numFmtId="164" fontId="31" fillId="33" borderId="0" xfId="0" applyNumberFormat="1" applyFont="1" applyFill="1" applyBorder="1" applyAlignment="1" applyProtection="1">
      <alignment horizontal="center" wrapText="1"/>
      <protection/>
    </xf>
    <xf numFmtId="164" fontId="3" fillId="33" borderId="0" xfId="0" applyNumberFormat="1" applyFont="1" applyFill="1" applyBorder="1" applyAlignment="1" applyProtection="1">
      <alignment horizontal="center" wrapText="1"/>
      <protection/>
    </xf>
    <xf numFmtId="49" fontId="3" fillId="0" borderId="0" xfId="0" applyNumberFormat="1" applyFont="1" applyFill="1" applyBorder="1" applyAlignment="1" applyProtection="1">
      <alignment horizontal="center" wrapText="1"/>
      <protection/>
    </xf>
    <xf numFmtId="164" fontId="3" fillId="33" borderId="0" xfId="0" applyNumberFormat="1" applyFont="1" applyFill="1" applyBorder="1" applyAlignment="1" applyProtection="1">
      <alignment wrapText="1"/>
      <protection/>
    </xf>
    <xf numFmtId="164" fontId="3" fillId="0" borderId="0" xfId="0" applyNumberFormat="1" applyFont="1" applyFill="1" applyBorder="1" applyAlignment="1" applyProtection="1">
      <alignment horizontal="center" wrapText="1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164" fontId="4" fillId="33" borderId="0" xfId="0" applyNumberFormat="1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 wrapText="1"/>
      <protection/>
    </xf>
    <xf numFmtId="164" fontId="2" fillId="33" borderId="0" xfId="0" applyNumberFormat="1" applyFont="1" applyFill="1" applyBorder="1" applyAlignment="1" applyProtection="1">
      <alignment wrapText="1"/>
      <protection/>
    </xf>
    <xf numFmtId="164" fontId="4" fillId="33" borderId="0" xfId="0" applyNumberFormat="1" applyFont="1" applyFill="1" applyBorder="1" applyAlignment="1" applyProtection="1">
      <alignment wrapText="1"/>
      <protection/>
    </xf>
    <xf numFmtId="0" fontId="32" fillId="0" borderId="0" xfId="0" applyNumberFormat="1" applyFont="1" applyFill="1" applyBorder="1" applyAlignment="1" applyProtection="1">
      <alignment/>
      <protection/>
    </xf>
    <xf numFmtId="164" fontId="30" fillId="0" borderId="0" xfId="0" applyNumberFormat="1" applyFont="1" applyFill="1" applyBorder="1" applyAlignment="1" applyProtection="1">
      <alignment/>
      <protection/>
    </xf>
    <xf numFmtId="164" fontId="35" fillId="0" borderId="0" xfId="0" applyNumberFormat="1" applyFont="1" applyFill="1" applyBorder="1" applyAlignment="1" applyProtection="1">
      <alignment/>
      <protection/>
    </xf>
    <xf numFmtId="164" fontId="36" fillId="0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/>
      <protection/>
    </xf>
    <xf numFmtId="164" fontId="37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/>
      <protection/>
    </xf>
    <xf numFmtId="43" fontId="35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 locked="0"/>
    </xf>
    <xf numFmtId="0" fontId="13" fillId="33" borderId="12" xfId="42" applyNumberFormat="1" applyFont="1" applyFill="1" applyBorder="1" applyAlignment="1" applyProtection="1">
      <alignment horizontal="right" vertical="center"/>
      <protection/>
    </xf>
    <xf numFmtId="0" fontId="13" fillId="33" borderId="13" xfId="42" applyNumberFormat="1" applyFont="1" applyFill="1" applyBorder="1" applyAlignment="1" applyProtection="1">
      <alignment horizontal="right" vertical="center"/>
      <protection/>
    </xf>
    <xf numFmtId="0" fontId="15" fillId="33" borderId="12" xfId="42" applyNumberFormat="1" applyFont="1" applyFill="1" applyBorder="1" applyAlignment="1" applyProtection="1">
      <alignment horizontal="left"/>
      <protection/>
    </xf>
    <xf numFmtId="0" fontId="15" fillId="33" borderId="12" xfId="0" applyNumberFormat="1" applyFont="1" applyFill="1" applyBorder="1" applyAlignment="1">
      <alignment horizontal="left"/>
    </xf>
    <xf numFmtId="0" fontId="15" fillId="33" borderId="14" xfId="0" applyNumberFormat="1" applyFont="1" applyFill="1" applyBorder="1" applyAlignment="1">
      <alignment horizontal="left"/>
    </xf>
    <xf numFmtId="0" fontId="15" fillId="33" borderId="13" xfId="0" applyNumberFormat="1" applyFont="1" applyFill="1" applyBorder="1" applyAlignment="1">
      <alignment horizontal="left"/>
    </xf>
    <xf numFmtId="0" fontId="15" fillId="33" borderId="25" xfId="0" applyNumberFormat="1" applyFont="1" applyFill="1" applyBorder="1" applyAlignment="1">
      <alignment horizontal="left"/>
    </xf>
    <xf numFmtId="0" fontId="15" fillId="33" borderId="16" xfId="0" applyNumberFormat="1" applyFont="1" applyFill="1" applyBorder="1" applyAlignment="1">
      <alignment horizontal="left"/>
    </xf>
    <xf numFmtId="0" fontId="15" fillId="33" borderId="12" xfId="42" applyNumberFormat="1" applyFont="1" applyFill="1" applyBorder="1" applyAlignment="1" applyProtection="1">
      <alignment horizontal="left" vertical="center"/>
      <protection/>
    </xf>
    <xf numFmtId="0" fontId="11" fillId="33" borderId="10" xfId="42" applyNumberFormat="1" applyFont="1" applyFill="1" applyBorder="1" applyAlignment="1" applyProtection="1">
      <alignment horizontal="left" vertical="center"/>
      <protection/>
    </xf>
    <xf numFmtId="0" fontId="15" fillId="33" borderId="14" xfId="42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horizontal="left" vertical="center"/>
      <protection/>
    </xf>
    <xf numFmtId="0" fontId="11" fillId="33" borderId="17" xfId="0" applyNumberFormat="1" applyFont="1" applyFill="1" applyBorder="1" applyAlignment="1" applyProtection="1">
      <alignment horizontal="left" vertical="center"/>
      <protection/>
    </xf>
    <xf numFmtId="0" fontId="15" fillId="33" borderId="18" xfId="0" applyNumberFormat="1" applyFont="1" applyFill="1" applyBorder="1" applyAlignment="1" applyProtection="1">
      <alignment horizontal="left" vertical="center"/>
      <protection/>
    </xf>
    <xf numFmtId="0" fontId="15" fillId="33" borderId="19" xfId="0" applyNumberFormat="1" applyFont="1" applyFill="1" applyBorder="1" applyAlignment="1" applyProtection="1">
      <alignment horizontal="left" vertical="center"/>
      <protection/>
    </xf>
    <xf numFmtId="164" fontId="15" fillId="33" borderId="0" xfId="0" applyNumberFormat="1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Border="1" applyAlignment="1" applyProtection="1">
      <alignment horizontal="left"/>
      <protection/>
    </xf>
    <xf numFmtId="164" fontId="14" fillId="33" borderId="0" xfId="0" applyNumberFormat="1" applyFont="1" applyFill="1" applyBorder="1" applyAlignment="1" applyProtection="1">
      <alignment horizontal="center"/>
      <protection/>
    </xf>
    <xf numFmtId="164" fontId="34" fillId="33" borderId="0" xfId="0" applyNumberFormat="1" applyFont="1" applyFill="1" applyBorder="1" applyAlignment="1" applyProtection="1">
      <alignment horizontal="center" vertical="center"/>
      <protection/>
    </xf>
    <xf numFmtId="164" fontId="14" fillId="33" borderId="0" xfId="0" applyNumberFormat="1" applyFont="1" applyFill="1" applyBorder="1" applyAlignment="1" applyProtection="1">
      <alignment horizontal="center" vertical="center"/>
      <protection/>
    </xf>
    <xf numFmtId="164" fontId="29" fillId="0" borderId="0" xfId="0" applyNumberFormat="1" applyFont="1" applyFill="1" applyBorder="1" applyAlignment="1" applyProtection="1" quotePrefix="1">
      <alignment/>
      <protection/>
    </xf>
    <xf numFmtId="1" fontId="13" fillId="33" borderId="13" xfId="42" applyNumberFormat="1" applyFont="1" applyFill="1" applyBorder="1" applyAlignment="1" applyProtection="1">
      <alignment horizontal="center" vertical="center"/>
      <protection/>
    </xf>
    <xf numFmtId="1" fontId="16" fillId="33" borderId="12" xfId="42" applyNumberFormat="1" applyFont="1" applyFill="1" applyBorder="1" applyAlignment="1" applyProtection="1">
      <alignment horizontal="center" vertical="center"/>
      <protection/>
    </xf>
    <xf numFmtId="1" fontId="16" fillId="33" borderId="14" xfId="42" applyNumberFormat="1" applyFont="1" applyFill="1" applyBorder="1" applyAlignment="1" applyProtection="1">
      <alignment horizontal="center" vertical="center"/>
      <protection/>
    </xf>
    <xf numFmtId="1" fontId="16" fillId="33" borderId="13" xfId="42" applyNumberFormat="1" applyFont="1" applyFill="1" applyBorder="1" applyAlignment="1" applyProtection="1">
      <alignment horizontal="center" vertical="center"/>
      <protection/>
    </xf>
    <xf numFmtId="0" fontId="15" fillId="33" borderId="26" xfId="0" applyNumberFormat="1" applyFont="1" applyFill="1" applyBorder="1" applyAlignment="1">
      <alignment horizontal="left"/>
    </xf>
    <xf numFmtId="0" fontId="15" fillId="33" borderId="26" xfId="42" applyNumberFormat="1" applyFont="1" applyFill="1" applyBorder="1" applyAlignment="1">
      <alignment horizontal="left"/>
    </xf>
    <xf numFmtId="0" fontId="15" fillId="33" borderId="27" xfId="42" applyNumberFormat="1" applyFont="1" applyFill="1" applyBorder="1" applyAlignment="1">
      <alignment horizontal="left"/>
    </xf>
    <xf numFmtId="164" fontId="15" fillId="33" borderId="14" xfId="42" applyNumberFormat="1" applyFont="1" applyFill="1" applyBorder="1" applyAlignment="1" applyProtection="1" quotePrefix="1">
      <alignment horizontal="center" vertical="center"/>
      <protection/>
    </xf>
    <xf numFmtId="0" fontId="15" fillId="33" borderId="14" xfId="42" applyNumberFormat="1" applyFont="1" applyFill="1" applyBorder="1" applyAlignment="1" applyProtection="1">
      <alignment horizontal="left"/>
      <protection/>
    </xf>
    <xf numFmtId="164" fontId="16" fillId="33" borderId="14" xfId="42" applyNumberFormat="1" applyFont="1" applyFill="1" applyBorder="1" applyAlignment="1" applyProtection="1">
      <alignment horizontal="right" vertical="center"/>
      <protection/>
    </xf>
    <xf numFmtId="0" fontId="13" fillId="33" borderId="14" xfId="42" applyNumberFormat="1" applyFont="1" applyFill="1" applyBorder="1" applyAlignment="1" applyProtection="1">
      <alignment horizontal="right" vertical="center"/>
      <protection/>
    </xf>
    <xf numFmtId="43" fontId="14" fillId="36" borderId="17" xfId="0" applyNumberFormat="1" applyFont="1" applyFill="1" applyBorder="1" applyAlignment="1" applyProtection="1">
      <alignment horizontal="center"/>
      <protection/>
    </xf>
    <xf numFmtId="43" fontId="14" fillId="37" borderId="17" xfId="0" applyNumberFormat="1" applyFont="1" applyFill="1" applyBorder="1" applyAlignment="1" applyProtection="1">
      <alignment horizontal="center"/>
      <protection/>
    </xf>
    <xf numFmtId="164" fontId="27" fillId="33" borderId="0" xfId="42" applyNumberFormat="1" applyFont="1" applyFill="1" applyAlignment="1">
      <alignment vertical="center" wrapText="1"/>
    </xf>
    <xf numFmtId="164" fontId="28" fillId="33" borderId="0" xfId="42" applyNumberFormat="1" applyFont="1" applyFill="1" applyAlignment="1">
      <alignment vertical="center" wrapText="1"/>
    </xf>
    <xf numFmtId="0" fontId="15" fillId="33" borderId="20" xfId="0" applyNumberFormat="1" applyFont="1" applyFill="1" applyBorder="1" applyAlignment="1" applyProtection="1">
      <alignment horizontal="left" vertical="center"/>
      <protection/>
    </xf>
    <xf numFmtId="0" fontId="16" fillId="33" borderId="14" xfId="42" applyNumberFormat="1" applyFont="1" applyFill="1" applyBorder="1" applyAlignment="1" applyProtection="1">
      <alignment horizontal="center" vertical="center"/>
      <protection/>
    </xf>
    <xf numFmtId="0" fontId="16" fillId="33" borderId="13" xfId="42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left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64" fontId="22" fillId="33" borderId="0" xfId="42" applyNumberFormat="1" applyFont="1" applyFill="1" applyAlignment="1">
      <alignment horizontal="center" vertical="center"/>
    </xf>
    <xf numFmtId="49" fontId="3" fillId="0" borderId="0" xfId="0" applyNumberFormat="1" applyFont="1" applyFill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0" xfId="0" applyNumberFormat="1" applyFont="1" applyAlignment="1">
      <alignment horizontal="center" vertical="center"/>
    </xf>
    <xf numFmtId="49" fontId="7" fillId="0" borderId="28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33" borderId="29" xfId="0" applyNumberFormat="1" applyFont="1" applyFill="1" applyBorder="1" applyAlignment="1" applyProtection="1">
      <alignment horizontal="center" vertical="center" wrapText="1"/>
      <protection/>
    </xf>
    <xf numFmtId="49" fontId="8" fillId="33" borderId="30" xfId="0" applyNumberFormat="1" applyFont="1" applyFill="1" applyBorder="1" applyAlignment="1" applyProtection="1">
      <alignment horizontal="center" vertical="center" wrapText="1"/>
      <protection/>
    </xf>
    <xf numFmtId="49" fontId="21" fillId="33" borderId="0" xfId="0" applyNumberFormat="1" applyFont="1" applyFill="1" applyBorder="1" applyAlignment="1">
      <alignment horizontal="center" wrapText="1"/>
    </xf>
    <xf numFmtId="49" fontId="22" fillId="0" borderId="0" xfId="0" applyNumberFormat="1" applyFont="1" applyBorder="1" applyAlignment="1">
      <alignment horizont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64" fontId="39" fillId="0" borderId="0" xfId="42" applyNumberFormat="1" applyFont="1" applyBorder="1" applyAlignment="1">
      <alignment horizontal="center" wrapText="1"/>
    </xf>
    <xf numFmtId="164" fontId="40" fillId="0" borderId="0" xfId="42" applyNumberFormat="1" applyFont="1" applyBorder="1" applyAlignment="1">
      <alignment horizontal="center" wrapText="1"/>
    </xf>
    <xf numFmtId="164" fontId="23" fillId="0" borderId="0" xfId="42" applyNumberFormat="1" applyFont="1" applyBorder="1" applyAlignment="1">
      <alignment horizontal="center" wrapText="1"/>
    </xf>
    <xf numFmtId="164" fontId="22" fillId="0" borderId="0" xfId="42" applyNumberFormat="1" applyFont="1" applyBorder="1" applyAlignment="1">
      <alignment horizontal="center" wrapText="1"/>
    </xf>
    <xf numFmtId="49" fontId="24" fillId="0" borderId="0" xfId="0" applyNumberFormat="1" applyFont="1" applyAlignment="1">
      <alignment horizontal="center" wrapText="1"/>
    </xf>
    <xf numFmtId="164" fontId="25" fillId="0" borderId="0" xfId="42" applyNumberFormat="1" applyFont="1" applyAlignment="1">
      <alignment horizontal="center"/>
    </xf>
    <xf numFmtId="164" fontId="31" fillId="33" borderId="0" xfId="0" applyNumberFormat="1" applyFont="1" applyFill="1" applyBorder="1" applyAlignment="1" applyProtection="1">
      <alignment horizontal="center"/>
      <protection/>
    </xf>
    <xf numFmtId="164" fontId="18" fillId="33" borderId="22" xfId="0" applyNumberFormat="1" applyFont="1" applyFill="1" applyBorder="1" applyAlignment="1" applyProtection="1">
      <alignment horizontal="center" vertical="center" wrapText="1"/>
      <protection/>
    </xf>
    <xf numFmtId="164" fontId="18" fillId="33" borderId="31" xfId="0" applyNumberFormat="1" applyFont="1" applyFill="1" applyBorder="1" applyAlignment="1" applyProtection="1">
      <alignment horizontal="center" vertical="center" wrapText="1"/>
      <protection/>
    </xf>
    <xf numFmtId="164" fontId="18" fillId="33" borderId="32" xfId="0" applyNumberFormat="1" applyFont="1" applyFill="1" applyBorder="1" applyAlignment="1" applyProtection="1">
      <alignment horizontal="center" vertical="center" wrapText="1"/>
      <protection/>
    </xf>
    <xf numFmtId="164" fontId="18" fillId="33" borderId="33" xfId="0" applyNumberFormat="1" applyFont="1" applyFill="1" applyBorder="1" applyAlignment="1" applyProtection="1">
      <alignment horizontal="center" vertical="center" wrapText="1"/>
      <protection/>
    </xf>
    <xf numFmtId="164" fontId="18" fillId="33" borderId="34" xfId="0" applyNumberFormat="1" applyFont="1" applyFill="1" applyBorder="1" applyAlignment="1" applyProtection="1">
      <alignment horizontal="center" vertical="center" wrapText="1"/>
      <protection/>
    </xf>
    <xf numFmtId="164" fontId="18" fillId="33" borderId="35" xfId="0" applyNumberFormat="1" applyFont="1" applyFill="1" applyBorder="1" applyAlignment="1" applyProtection="1">
      <alignment horizontal="center" vertical="center" wrapText="1"/>
      <protection/>
    </xf>
    <xf numFmtId="164" fontId="29" fillId="33" borderId="0" xfId="0" applyNumberFormat="1" applyFont="1" applyFill="1" applyBorder="1" applyAlignment="1" applyProtection="1">
      <alignment horizontal="center" wrapText="1"/>
      <protection/>
    </xf>
    <xf numFmtId="0" fontId="4" fillId="33" borderId="32" xfId="0" applyNumberFormat="1" applyFont="1" applyFill="1" applyBorder="1" applyAlignment="1" applyProtection="1">
      <alignment horizontal="center" vertical="center" wrapText="1"/>
      <protection/>
    </xf>
    <xf numFmtId="0" fontId="4" fillId="33" borderId="34" xfId="0" applyNumberFormat="1" applyFont="1" applyFill="1" applyBorder="1" applyAlignment="1" applyProtection="1">
      <alignment horizontal="center" vertical="center" wrapText="1"/>
      <protection/>
    </xf>
    <xf numFmtId="0" fontId="4" fillId="33" borderId="36" xfId="0" applyNumberFormat="1" applyFont="1" applyFill="1" applyBorder="1" applyAlignment="1" applyProtection="1">
      <alignment horizontal="center" vertical="center" wrapText="1"/>
      <protection/>
    </xf>
    <xf numFmtId="0" fontId="4" fillId="33" borderId="37" xfId="0" applyNumberFormat="1" applyFont="1" applyFill="1" applyBorder="1" applyAlignment="1" applyProtection="1">
      <alignment horizontal="center" vertical="center" wrapText="1"/>
      <protection/>
    </xf>
    <xf numFmtId="0" fontId="4" fillId="33" borderId="38" xfId="0" applyNumberFormat="1" applyFont="1" applyFill="1" applyBorder="1" applyAlignment="1" applyProtection="1">
      <alignment horizontal="center" vertical="center" wrapText="1"/>
      <protection/>
    </xf>
    <xf numFmtId="0" fontId="4" fillId="33" borderId="35" xfId="0" applyNumberFormat="1" applyFont="1" applyFill="1" applyBorder="1" applyAlignment="1" applyProtection="1">
      <alignment horizontal="center" vertical="center" wrapText="1"/>
      <protection/>
    </xf>
    <xf numFmtId="164" fontId="12" fillId="33" borderId="22" xfId="0" applyNumberFormat="1" applyFont="1" applyFill="1" applyBorder="1" applyAlignment="1" applyProtection="1">
      <alignment horizontal="center" vertical="center" wrapText="1"/>
      <protection/>
    </xf>
    <xf numFmtId="164" fontId="12" fillId="33" borderId="24" xfId="0" applyNumberFormat="1" applyFont="1" applyFill="1" applyBorder="1" applyAlignment="1" applyProtection="1">
      <alignment horizontal="center" vertical="center" wrapText="1"/>
      <protection/>
    </xf>
    <xf numFmtId="164" fontId="12" fillId="33" borderId="31" xfId="0" applyNumberFormat="1" applyFont="1" applyFill="1" applyBorder="1" applyAlignment="1" applyProtection="1">
      <alignment horizontal="center" vertical="center" wrapText="1"/>
      <protection/>
    </xf>
    <xf numFmtId="164" fontId="16" fillId="33" borderId="22" xfId="0" applyNumberFormat="1" applyFont="1" applyFill="1" applyBorder="1" applyAlignment="1" applyProtection="1">
      <alignment horizontal="center" vertical="center" wrapText="1"/>
      <protection/>
    </xf>
    <xf numFmtId="164" fontId="16" fillId="33" borderId="24" xfId="0" applyNumberFormat="1" applyFont="1" applyFill="1" applyBorder="1" applyAlignment="1" applyProtection="1">
      <alignment horizontal="center" vertical="center" wrapText="1"/>
      <protection/>
    </xf>
    <xf numFmtId="164" fontId="16" fillId="33" borderId="31" xfId="0" applyNumberFormat="1" applyFont="1" applyFill="1" applyBorder="1" applyAlignment="1" applyProtection="1">
      <alignment horizontal="center" vertical="center" wrapText="1"/>
      <protection/>
    </xf>
    <xf numFmtId="164" fontId="18" fillId="33" borderId="37" xfId="0" applyNumberFormat="1" applyFont="1" applyFill="1" applyBorder="1" applyAlignment="1" applyProtection="1">
      <alignment horizontal="center" vertical="center" wrapText="1"/>
      <protection/>
    </xf>
    <xf numFmtId="164" fontId="18" fillId="33" borderId="24" xfId="0" applyNumberFormat="1" applyFont="1" applyFill="1" applyBorder="1" applyAlignment="1" applyProtection="1">
      <alignment horizontal="center" vertical="center" wrapText="1"/>
      <protection/>
    </xf>
    <xf numFmtId="164" fontId="3" fillId="33" borderId="0" xfId="0" applyNumberFormat="1" applyFont="1" applyFill="1" applyBorder="1" applyAlignment="1" applyProtection="1">
      <alignment horizontal="center"/>
      <protection/>
    </xf>
    <xf numFmtId="49" fontId="29" fillId="33" borderId="0" xfId="0" applyNumberFormat="1" applyFont="1" applyFill="1" applyBorder="1" applyAlignment="1" applyProtection="1">
      <alignment horizontal="left"/>
      <protection/>
    </xf>
    <xf numFmtId="164" fontId="3" fillId="33" borderId="0" xfId="0" applyNumberFormat="1" applyFont="1" applyFill="1" applyBorder="1" applyAlignment="1" applyProtection="1">
      <alignment horizontal="center" wrapText="1"/>
      <protection/>
    </xf>
    <xf numFmtId="164" fontId="29" fillId="33" borderId="0" xfId="0" applyNumberFormat="1" applyFont="1" applyFill="1" applyBorder="1" applyAlignment="1" applyProtection="1">
      <alignment horizontal="left" wrapText="1"/>
      <protection/>
    </xf>
    <xf numFmtId="164" fontId="12" fillId="33" borderId="39" xfId="0" applyNumberFormat="1" applyFont="1" applyFill="1" applyBorder="1" applyAlignment="1" applyProtection="1">
      <alignment horizontal="center" vertical="center" wrapText="1"/>
      <protection/>
    </xf>
    <xf numFmtId="164" fontId="12" fillId="33" borderId="40" xfId="0" applyNumberFormat="1" applyFont="1" applyFill="1" applyBorder="1" applyAlignment="1" applyProtection="1">
      <alignment horizontal="center" vertical="center" wrapText="1"/>
      <protection/>
    </xf>
    <xf numFmtId="164" fontId="12" fillId="33" borderId="41" xfId="0" applyNumberFormat="1" applyFont="1" applyFill="1" applyBorder="1" applyAlignment="1" applyProtection="1">
      <alignment horizontal="center" vertical="center" wrapText="1"/>
      <protection/>
    </xf>
    <xf numFmtId="164" fontId="18" fillId="33" borderId="36" xfId="0" applyNumberFormat="1" applyFont="1" applyFill="1" applyBorder="1" applyAlignment="1" applyProtection="1">
      <alignment horizontal="center" vertical="center" wrapText="1"/>
      <protection/>
    </xf>
    <xf numFmtId="164" fontId="18" fillId="33" borderId="38" xfId="0" applyNumberFormat="1" applyFont="1" applyFill="1" applyBorder="1" applyAlignment="1" applyProtection="1">
      <alignment horizontal="center" vertical="center" wrapText="1"/>
      <protection/>
    </xf>
    <xf numFmtId="164" fontId="29" fillId="33" borderId="42" xfId="0" applyNumberFormat="1" applyFont="1" applyFill="1" applyBorder="1" applyAlignment="1" applyProtection="1">
      <alignment horizontal="center"/>
      <protection/>
    </xf>
    <xf numFmtId="164" fontId="11" fillId="33" borderId="39" xfId="0" applyNumberFormat="1" applyFont="1" applyFill="1" applyBorder="1" applyAlignment="1" applyProtection="1">
      <alignment horizontal="center" vertical="center"/>
      <protection/>
    </xf>
    <xf numFmtId="164" fontId="11" fillId="33" borderId="40" xfId="0" applyNumberFormat="1" applyFont="1" applyFill="1" applyBorder="1" applyAlignment="1" applyProtection="1">
      <alignment horizontal="center" vertical="center"/>
      <protection/>
    </xf>
    <xf numFmtId="164" fontId="11" fillId="33" borderId="41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164" fontId="3" fillId="33" borderId="0" xfId="0" applyNumberFormat="1" applyFont="1" applyFill="1" applyBorder="1" applyAlignment="1" applyProtection="1">
      <alignment horizontal="center"/>
      <protection/>
    </xf>
    <xf numFmtId="49" fontId="11" fillId="33" borderId="39" xfId="0" applyNumberFormat="1" applyFont="1" applyFill="1" applyBorder="1" applyAlignment="1" applyProtection="1">
      <alignment horizontal="center" vertical="center" wrapText="1"/>
      <protection/>
    </xf>
    <xf numFmtId="49" fontId="11" fillId="33" borderId="41" xfId="0" applyNumberFormat="1" applyFont="1" applyFill="1" applyBorder="1" applyAlignment="1" applyProtection="1">
      <alignment horizontal="center" vertical="center" wrapText="1"/>
      <protection/>
    </xf>
    <xf numFmtId="49" fontId="31" fillId="33" borderId="0" xfId="0" applyNumberFormat="1" applyFont="1" applyFill="1" applyBorder="1" applyAlignment="1" applyProtection="1">
      <alignment horizontal="center" wrapText="1"/>
      <protection/>
    </xf>
    <xf numFmtId="164" fontId="38" fillId="0" borderId="0" xfId="0" applyNumberFormat="1" applyFont="1" applyFill="1" applyBorder="1" applyAlignment="1" applyProtection="1">
      <alignment horizontal="center" wrapText="1"/>
      <protection/>
    </xf>
    <xf numFmtId="164" fontId="18" fillId="33" borderId="39" xfId="0" applyNumberFormat="1" applyFont="1" applyFill="1" applyBorder="1" applyAlignment="1" applyProtection="1">
      <alignment horizontal="center" vertical="center" wrapText="1"/>
      <protection/>
    </xf>
    <xf numFmtId="164" fontId="18" fillId="33" borderId="40" xfId="0" applyNumberFormat="1" applyFont="1" applyFill="1" applyBorder="1" applyAlignment="1" applyProtection="1">
      <alignment horizontal="center" vertical="center" wrapText="1"/>
      <protection/>
    </xf>
    <xf numFmtId="164" fontId="18" fillId="33" borderId="41" xfId="0" applyNumberFormat="1" applyFont="1" applyFill="1" applyBorder="1" applyAlignment="1" applyProtection="1">
      <alignment horizontal="center" vertical="center" wrapText="1"/>
      <protection/>
    </xf>
    <xf numFmtId="49" fontId="38" fillId="0" borderId="0" xfId="0" applyNumberFormat="1" applyFont="1" applyFill="1" applyBorder="1" applyAlignment="1" applyProtection="1">
      <alignment horizontal="center" wrapText="1"/>
      <protection/>
    </xf>
    <xf numFmtId="49" fontId="29" fillId="0" borderId="0" xfId="0" applyNumberFormat="1" applyFont="1" applyFill="1" applyBorder="1" applyAlignment="1" applyProtection="1">
      <alignment horizontal="center" wrapText="1"/>
      <protection/>
    </xf>
    <xf numFmtId="164" fontId="17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center" wrapText="1"/>
      <protection/>
    </xf>
    <xf numFmtId="49" fontId="3" fillId="0" borderId="0" xfId="0" applyNumberFormat="1" applyFont="1" applyFill="1" applyBorder="1" applyAlignment="1" applyProtection="1">
      <alignment horizontal="center" wrapText="1"/>
      <protection/>
    </xf>
    <xf numFmtId="164" fontId="3" fillId="0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38100"/>
    <xdr:sp>
      <xdr:nvSpPr>
        <xdr:cNvPr id="1" name="Text Box 1"/>
        <xdr:cNvSpPr txBox="1">
          <a:spLocks noChangeArrowheads="1"/>
        </xdr:cNvSpPr>
      </xdr:nvSpPr>
      <xdr:spPr>
        <a:xfrm>
          <a:off x="170497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2" name="Text Box 1"/>
        <xdr:cNvSpPr txBox="1">
          <a:spLocks noChangeArrowheads="1"/>
        </xdr:cNvSpPr>
      </xdr:nvSpPr>
      <xdr:spPr>
        <a:xfrm>
          <a:off x="170497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28575"/>
    <xdr:sp>
      <xdr:nvSpPr>
        <xdr:cNvPr id="1" name="Text Box 1"/>
        <xdr:cNvSpPr txBox="1">
          <a:spLocks noChangeArrowheads="1"/>
        </xdr:cNvSpPr>
      </xdr:nvSpPr>
      <xdr:spPr>
        <a:xfrm>
          <a:off x="1390650" y="209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8575"/>
    <xdr:sp>
      <xdr:nvSpPr>
        <xdr:cNvPr id="2" name="Text Box 98"/>
        <xdr:cNvSpPr txBox="1">
          <a:spLocks noChangeArrowheads="1"/>
        </xdr:cNvSpPr>
      </xdr:nvSpPr>
      <xdr:spPr>
        <a:xfrm>
          <a:off x="1390650" y="209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3" name="Text Box 1"/>
        <xdr:cNvSpPr txBox="1">
          <a:spLocks noChangeArrowheads="1"/>
        </xdr:cNvSpPr>
      </xdr:nvSpPr>
      <xdr:spPr>
        <a:xfrm>
          <a:off x="1390650" y="209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4" name="Text Box 1"/>
        <xdr:cNvSpPr txBox="1">
          <a:spLocks noChangeArrowheads="1"/>
        </xdr:cNvSpPr>
      </xdr:nvSpPr>
      <xdr:spPr>
        <a:xfrm>
          <a:off x="1390650" y="209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5" name="Text Box 1"/>
        <xdr:cNvSpPr txBox="1">
          <a:spLocks noChangeArrowheads="1"/>
        </xdr:cNvSpPr>
      </xdr:nvSpPr>
      <xdr:spPr>
        <a:xfrm>
          <a:off x="1390650" y="209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6" name="Text Box 1"/>
        <xdr:cNvSpPr txBox="1">
          <a:spLocks noChangeArrowheads="1"/>
        </xdr:cNvSpPr>
      </xdr:nvSpPr>
      <xdr:spPr>
        <a:xfrm>
          <a:off x="1390650" y="209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7" name="Text Box 1"/>
        <xdr:cNvSpPr txBox="1">
          <a:spLocks noChangeArrowheads="1"/>
        </xdr:cNvSpPr>
      </xdr:nvSpPr>
      <xdr:spPr>
        <a:xfrm>
          <a:off x="1390650" y="209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8" name="Text Box 1"/>
        <xdr:cNvSpPr txBox="1">
          <a:spLocks noChangeArrowheads="1"/>
        </xdr:cNvSpPr>
      </xdr:nvSpPr>
      <xdr:spPr>
        <a:xfrm>
          <a:off x="1390650" y="209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9" name="Text Box 1"/>
        <xdr:cNvSpPr txBox="1">
          <a:spLocks noChangeArrowheads="1"/>
        </xdr:cNvSpPr>
      </xdr:nvSpPr>
      <xdr:spPr>
        <a:xfrm>
          <a:off x="1390650" y="209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10" name="Text Box 1"/>
        <xdr:cNvSpPr txBox="1">
          <a:spLocks noChangeArrowheads="1"/>
        </xdr:cNvSpPr>
      </xdr:nvSpPr>
      <xdr:spPr>
        <a:xfrm>
          <a:off x="1390650" y="209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11" name="Text Box 1"/>
        <xdr:cNvSpPr txBox="1">
          <a:spLocks noChangeArrowheads="1"/>
        </xdr:cNvSpPr>
      </xdr:nvSpPr>
      <xdr:spPr>
        <a:xfrm>
          <a:off x="1390650" y="209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12" name="Text Box 1"/>
        <xdr:cNvSpPr txBox="1">
          <a:spLocks noChangeArrowheads="1"/>
        </xdr:cNvSpPr>
      </xdr:nvSpPr>
      <xdr:spPr>
        <a:xfrm>
          <a:off x="1390650" y="209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13" name="Text Box 1"/>
        <xdr:cNvSpPr txBox="1">
          <a:spLocks noChangeArrowheads="1"/>
        </xdr:cNvSpPr>
      </xdr:nvSpPr>
      <xdr:spPr>
        <a:xfrm>
          <a:off x="1390650" y="209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14" name="Text Box 1"/>
        <xdr:cNvSpPr txBox="1">
          <a:spLocks noChangeArrowheads="1"/>
        </xdr:cNvSpPr>
      </xdr:nvSpPr>
      <xdr:spPr>
        <a:xfrm>
          <a:off x="1390650" y="209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C-12T-2017%20theo%20TT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a  mau an tuyen khong ro 9"/>
      <sheetName val="Mãu BC mien giam 8"/>
      <sheetName val="Mau an tuyen khong ro 9"/>
      <sheetName val="Mau cuong che 10"/>
      <sheetName val="Co cau bien che Mau 13"/>
      <sheetName val="Báo cáo chất lượng CB Mẫu 14"/>
      <sheetName val="Mau giam sat  15"/>
      <sheetName val="Mãu báo cáo Kiểm sát 16"/>
      <sheetName val="Bao cao khang nghi 17"/>
      <sheetName val="Bao cao ve Boi thuong NN 18"/>
      <sheetName val="bieu lay so lieu bc viet"/>
      <sheetName val="Thong tin"/>
      <sheetName val="01"/>
      <sheetName val="PT 01"/>
      <sheetName val="02"/>
      <sheetName val="PT02"/>
      <sheetName val="03"/>
      <sheetName val="PT03"/>
      <sheetName val="04"/>
      <sheetName val="PT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  <sheetDataSet>
      <sheetData sheetId="11">
        <row r="4">
          <cell r="B4" t="str">
            <v>Cục THADS tỉnh Bắc Giang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6"/>
  <sheetViews>
    <sheetView zoomScale="115" zoomScaleNormal="115" zoomScalePageLayoutView="0" workbookViewId="0" topLeftCell="A88">
      <selection activeCell="I94" sqref="I94"/>
    </sheetView>
  </sheetViews>
  <sheetFormatPr defaultColWidth="9.140625" defaultRowHeight="15"/>
  <cols>
    <col min="1" max="1" width="4.00390625" style="4" customWidth="1"/>
    <col min="2" max="2" width="21.57421875" style="4" customWidth="1"/>
    <col min="3" max="3" width="8.00390625" style="4" customWidth="1"/>
    <col min="4" max="4" width="6.28125" style="4" customWidth="1"/>
    <col min="5" max="5" width="6.140625" style="4" customWidth="1"/>
    <col min="6" max="6" width="5.8515625" style="4" customWidth="1"/>
    <col min="7" max="7" width="5.57421875" style="4" customWidth="1"/>
    <col min="8" max="8" width="7.57421875" style="4" customWidth="1"/>
    <col min="9" max="9" width="7.7109375" style="4" customWidth="1"/>
    <col min="10" max="10" width="6.28125" style="4" customWidth="1"/>
    <col min="11" max="11" width="5.8515625" style="4" customWidth="1"/>
    <col min="12" max="12" width="5.421875" style="4" customWidth="1"/>
    <col min="13" max="13" width="6.00390625" style="4" customWidth="1"/>
    <col min="14" max="14" width="5.7109375" style="4" customWidth="1"/>
    <col min="15" max="15" width="6.28125" style="4" customWidth="1"/>
    <col min="16" max="16" width="6.00390625" style="4" customWidth="1"/>
    <col min="17" max="17" width="6.7109375" style="4" customWidth="1"/>
    <col min="18" max="18" width="7.7109375" style="4" customWidth="1"/>
    <col min="19" max="19" width="7.421875" style="4" customWidth="1"/>
    <col min="20" max="16384" width="9.140625" style="4" customWidth="1"/>
  </cols>
  <sheetData>
    <row r="1" spans="1:19" ht="20.25" customHeight="1">
      <c r="A1" s="1" t="s">
        <v>0</v>
      </c>
      <c r="B1" s="1"/>
      <c r="C1" s="1"/>
      <c r="D1" s="2"/>
      <c r="E1" s="183" t="s">
        <v>1</v>
      </c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3" t="s">
        <v>2</v>
      </c>
      <c r="Q1" s="3"/>
      <c r="R1" s="3"/>
      <c r="S1" s="3"/>
    </row>
    <row r="2" spans="1:19" ht="17.25" customHeight="1">
      <c r="A2" s="176" t="s">
        <v>3</v>
      </c>
      <c r="B2" s="176"/>
      <c r="C2" s="176"/>
      <c r="D2" s="176"/>
      <c r="E2" s="177" t="s">
        <v>4</v>
      </c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8" t="str">
        <f>'[1]Thong tin'!B4</f>
        <v>Cục THADS tỉnh Bắc Giang</v>
      </c>
      <c r="Q2" s="178"/>
      <c r="R2" s="178"/>
      <c r="S2" s="178"/>
    </row>
    <row r="3" spans="1:19" ht="19.5" customHeight="1">
      <c r="A3" s="176" t="s">
        <v>5</v>
      </c>
      <c r="B3" s="176"/>
      <c r="C3" s="176"/>
      <c r="D3" s="176"/>
      <c r="E3" s="179" t="s">
        <v>159</v>
      </c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3" t="s">
        <v>6</v>
      </c>
      <c r="Q3" s="1"/>
      <c r="R3" s="3"/>
      <c r="S3" s="3"/>
    </row>
    <row r="4" spans="1:19" ht="14.25" customHeight="1">
      <c r="A4" s="5" t="s">
        <v>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"/>
      <c r="O4" s="6"/>
      <c r="P4" s="180" t="s">
        <v>8</v>
      </c>
      <c r="Q4" s="180"/>
      <c r="R4" s="180"/>
      <c r="S4" s="180"/>
    </row>
    <row r="5" spans="1:19" ht="15.75" customHeight="1">
      <c r="A5" s="2"/>
      <c r="B5" s="7"/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8" t="s">
        <v>9</v>
      </c>
      <c r="R5" s="9"/>
      <c r="S5" s="9"/>
    </row>
    <row r="6" spans="1:19" ht="16.5" customHeight="1">
      <c r="A6" s="192" t="s">
        <v>10</v>
      </c>
      <c r="B6" s="192"/>
      <c r="C6" s="181" t="s">
        <v>11</v>
      </c>
      <c r="D6" s="181"/>
      <c r="E6" s="181"/>
      <c r="F6" s="181" t="s">
        <v>12</v>
      </c>
      <c r="G6" s="181" t="s">
        <v>13</v>
      </c>
      <c r="H6" s="193" t="s">
        <v>14</v>
      </c>
      <c r="I6" s="193"/>
      <c r="J6" s="193"/>
      <c r="K6" s="193"/>
      <c r="L6" s="193"/>
      <c r="M6" s="193"/>
      <c r="N6" s="193"/>
      <c r="O6" s="193"/>
      <c r="P6" s="193"/>
      <c r="Q6" s="193"/>
      <c r="R6" s="181" t="s">
        <v>15</v>
      </c>
      <c r="S6" s="181" t="s">
        <v>16</v>
      </c>
    </row>
    <row r="7" spans="1:19" s="11" customFormat="1" ht="16.5" customHeight="1">
      <c r="A7" s="192"/>
      <c r="B7" s="192"/>
      <c r="C7" s="181" t="s">
        <v>17</v>
      </c>
      <c r="D7" s="184" t="s">
        <v>18</v>
      </c>
      <c r="E7" s="184"/>
      <c r="F7" s="181"/>
      <c r="G7" s="181"/>
      <c r="H7" s="181" t="s">
        <v>14</v>
      </c>
      <c r="I7" s="181" t="s">
        <v>19</v>
      </c>
      <c r="J7" s="181"/>
      <c r="K7" s="181"/>
      <c r="L7" s="181"/>
      <c r="M7" s="181"/>
      <c r="N7" s="181"/>
      <c r="O7" s="181"/>
      <c r="P7" s="181"/>
      <c r="Q7" s="181" t="s">
        <v>20</v>
      </c>
      <c r="R7" s="181"/>
      <c r="S7" s="181"/>
    </row>
    <row r="8" spans="1:19" ht="16.5" customHeight="1">
      <c r="A8" s="192"/>
      <c r="B8" s="192"/>
      <c r="C8" s="181"/>
      <c r="D8" s="184" t="s">
        <v>21</v>
      </c>
      <c r="E8" s="184" t="s">
        <v>22</v>
      </c>
      <c r="F8" s="181"/>
      <c r="G8" s="181"/>
      <c r="H8" s="181"/>
      <c r="I8" s="181" t="s">
        <v>23</v>
      </c>
      <c r="J8" s="184" t="s">
        <v>18</v>
      </c>
      <c r="K8" s="184"/>
      <c r="L8" s="184"/>
      <c r="M8" s="184"/>
      <c r="N8" s="184"/>
      <c r="O8" s="184"/>
      <c r="P8" s="184"/>
      <c r="Q8" s="181"/>
      <c r="R8" s="181"/>
      <c r="S8" s="181"/>
    </row>
    <row r="9" spans="1:19" ht="89.25" customHeight="1">
      <c r="A9" s="192"/>
      <c r="B9" s="192"/>
      <c r="C9" s="181"/>
      <c r="D9" s="184"/>
      <c r="E9" s="184"/>
      <c r="F9" s="181"/>
      <c r="G9" s="181"/>
      <c r="H9" s="181"/>
      <c r="I9" s="181"/>
      <c r="J9" s="10" t="s">
        <v>24</v>
      </c>
      <c r="K9" s="10" t="s">
        <v>25</v>
      </c>
      <c r="L9" s="10" t="s">
        <v>26</v>
      </c>
      <c r="M9" s="10" t="s">
        <v>27</v>
      </c>
      <c r="N9" s="10" t="s">
        <v>28</v>
      </c>
      <c r="O9" s="10" t="s">
        <v>29</v>
      </c>
      <c r="P9" s="10" t="s">
        <v>30</v>
      </c>
      <c r="Q9" s="181"/>
      <c r="R9" s="181"/>
      <c r="S9" s="181"/>
    </row>
    <row r="10" spans="1:19" ht="14.25" customHeight="1">
      <c r="A10" s="186" t="s">
        <v>31</v>
      </c>
      <c r="B10" s="187"/>
      <c r="C10" s="12">
        <v>1</v>
      </c>
      <c r="D10" s="12">
        <v>2</v>
      </c>
      <c r="E10" s="12">
        <v>3</v>
      </c>
      <c r="F10" s="12">
        <v>4</v>
      </c>
      <c r="G10" s="12">
        <v>5</v>
      </c>
      <c r="H10" s="12">
        <v>6</v>
      </c>
      <c r="I10" s="12">
        <v>7</v>
      </c>
      <c r="J10" s="12">
        <v>8</v>
      </c>
      <c r="K10" s="12">
        <v>9</v>
      </c>
      <c r="L10" s="12">
        <v>10</v>
      </c>
      <c r="M10" s="12">
        <v>11</v>
      </c>
      <c r="N10" s="12">
        <v>12</v>
      </c>
      <c r="O10" s="12">
        <v>13</v>
      </c>
      <c r="P10" s="12">
        <v>14</v>
      </c>
      <c r="Q10" s="12">
        <v>15</v>
      </c>
      <c r="R10" s="12">
        <v>16</v>
      </c>
      <c r="S10" s="13">
        <v>17</v>
      </c>
    </row>
    <row r="11" spans="1:20" ht="15" customHeight="1">
      <c r="A11" s="188" t="s">
        <v>32</v>
      </c>
      <c r="B11" s="189"/>
      <c r="C11" s="14">
        <f>+D11+E11</f>
        <v>10226</v>
      </c>
      <c r="D11" s="14">
        <f>+D12+D27</f>
        <v>4266</v>
      </c>
      <c r="E11" s="14">
        <f>+E12+E27</f>
        <v>5960</v>
      </c>
      <c r="F11" s="14">
        <f>+F12+F27</f>
        <v>142</v>
      </c>
      <c r="G11" s="14">
        <f>+(G12+G27)/2</f>
        <v>13</v>
      </c>
      <c r="H11" s="14">
        <f>+I11+Q11</f>
        <v>10084</v>
      </c>
      <c r="I11" s="14">
        <f>+J11+K11+L11+M11+N11+O11+P11</f>
        <v>7410</v>
      </c>
      <c r="J11" s="14">
        <f aca="true" t="shared" si="0" ref="J11:Q11">+J12+J27</f>
        <v>5305</v>
      </c>
      <c r="K11" s="14">
        <f t="shared" si="0"/>
        <v>159</v>
      </c>
      <c r="L11" s="14">
        <f t="shared" si="0"/>
        <v>1823</v>
      </c>
      <c r="M11" s="14">
        <f t="shared" si="0"/>
        <v>88</v>
      </c>
      <c r="N11" s="14">
        <f t="shared" si="0"/>
        <v>5</v>
      </c>
      <c r="O11" s="14">
        <f t="shared" si="0"/>
        <v>0</v>
      </c>
      <c r="P11" s="14">
        <f t="shared" si="0"/>
        <v>30</v>
      </c>
      <c r="Q11" s="14">
        <f t="shared" si="0"/>
        <v>2674</v>
      </c>
      <c r="R11" s="14">
        <f>+Q11+P11+O11+N11+M11+L11</f>
        <v>4620</v>
      </c>
      <c r="S11" s="15">
        <f>+(J11+K11)/I11*100</f>
        <v>73.73819163292848</v>
      </c>
      <c r="T11" s="136">
        <f>IF(SUM(D11:E11)=SUM(F11,H11),"","lệch "&amp;SUM(D11:E11)-SUM(F11,H11))</f>
      </c>
    </row>
    <row r="12" spans="1:21" ht="15" customHeight="1">
      <c r="A12" s="16" t="s">
        <v>31</v>
      </c>
      <c r="B12" s="146" t="s">
        <v>33</v>
      </c>
      <c r="C12" s="17">
        <f>+D12+E12</f>
        <v>213</v>
      </c>
      <c r="D12" s="17">
        <f aca="true" t="shared" si="1" ref="D12:Q12">+SUM(D13:D26)</f>
        <v>35</v>
      </c>
      <c r="E12" s="17">
        <f t="shared" si="1"/>
        <v>178</v>
      </c>
      <c r="F12" s="17">
        <f t="shared" si="1"/>
        <v>11</v>
      </c>
      <c r="G12" s="17">
        <f t="shared" si="1"/>
        <v>13</v>
      </c>
      <c r="H12" s="17">
        <f t="shared" si="1"/>
        <v>202</v>
      </c>
      <c r="I12" s="17">
        <f t="shared" si="1"/>
        <v>192</v>
      </c>
      <c r="J12" s="17">
        <f t="shared" si="1"/>
        <v>134</v>
      </c>
      <c r="K12" s="17">
        <f t="shared" si="1"/>
        <v>1</v>
      </c>
      <c r="L12" s="17">
        <f t="shared" si="1"/>
        <v>54</v>
      </c>
      <c r="M12" s="17">
        <f t="shared" si="1"/>
        <v>1</v>
      </c>
      <c r="N12" s="17">
        <f t="shared" si="1"/>
        <v>0</v>
      </c>
      <c r="O12" s="17">
        <f t="shared" si="1"/>
        <v>0</v>
      </c>
      <c r="P12" s="17">
        <f t="shared" si="1"/>
        <v>2</v>
      </c>
      <c r="Q12" s="17">
        <f t="shared" si="1"/>
        <v>10</v>
      </c>
      <c r="R12" s="17">
        <f>+Q12+P12+O12+N12+M12+L12</f>
        <v>67</v>
      </c>
      <c r="S12" s="18">
        <f aca="true" t="shared" si="2" ref="S12:S80">+(J12+K12)/I12*100</f>
        <v>70.3125</v>
      </c>
      <c r="T12" s="136">
        <f aca="true" t="shared" si="3" ref="T12:T82">IF(SUM(D12:E12)=SUM(F12,H12),"","lệch "&amp;SUM(D12:E12)-SUM(F12,H12))</f>
      </c>
      <c r="U12" s="4" t="s">
        <v>34</v>
      </c>
    </row>
    <row r="13" spans="1:20" ht="15" customHeight="1">
      <c r="A13" s="19" t="s">
        <v>34</v>
      </c>
      <c r="B13" s="140" t="s">
        <v>35</v>
      </c>
      <c r="C13" s="158">
        <v>23</v>
      </c>
      <c r="D13" s="159">
        <v>1</v>
      </c>
      <c r="E13" s="159">
        <v>22</v>
      </c>
      <c r="F13" s="159">
        <v>2</v>
      </c>
      <c r="G13" s="159"/>
      <c r="H13" s="158">
        <v>21</v>
      </c>
      <c r="I13" s="158">
        <v>21</v>
      </c>
      <c r="J13" s="159">
        <v>20</v>
      </c>
      <c r="K13" s="159"/>
      <c r="L13" s="159">
        <v>1</v>
      </c>
      <c r="M13" s="159"/>
      <c r="N13" s="159"/>
      <c r="O13" s="159"/>
      <c r="P13" s="159"/>
      <c r="Q13" s="159">
        <v>0</v>
      </c>
      <c r="R13" s="158">
        <v>1</v>
      </c>
      <c r="S13" s="18">
        <f t="shared" si="2"/>
        <v>95.23809523809523</v>
      </c>
      <c r="T13" s="136">
        <f t="shared" si="3"/>
      </c>
    </row>
    <row r="14" spans="1:20" ht="15" customHeight="1">
      <c r="A14" s="22" t="s">
        <v>36</v>
      </c>
      <c r="B14" s="141" t="s">
        <v>37</v>
      </c>
      <c r="C14" s="158">
        <v>14</v>
      </c>
      <c r="D14" s="160">
        <v>5</v>
      </c>
      <c r="E14" s="174">
        <v>9</v>
      </c>
      <c r="F14" s="160">
        <v>0</v>
      </c>
      <c r="G14" s="160"/>
      <c r="H14" s="158">
        <v>14</v>
      </c>
      <c r="I14" s="158">
        <v>12</v>
      </c>
      <c r="J14" s="160">
        <v>8</v>
      </c>
      <c r="K14" s="160"/>
      <c r="L14" s="160">
        <v>3</v>
      </c>
      <c r="M14" s="160"/>
      <c r="N14" s="160"/>
      <c r="O14" s="160"/>
      <c r="P14" s="160">
        <v>1</v>
      </c>
      <c r="Q14" s="160">
        <v>2</v>
      </c>
      <c r="R14" s="158">
        <v>6</v>
      </c>
      <c r="S14" s="18">
        <f t="shared" si="2"/>
        <v>66.66666666666666</v>
      </c>
      <c r="T14" s="136">
        <f t="shared" si="3"/>
      </c>
    </row>
    <row r="15" spans="1:20" ht="15" customHeight="1">
      <c r="A15" s="19" t="s">
        <v>38</v>
      </c>
      <c r="B15" s="142" t="s">
        <v>39</v>
      </c>
      <c r="C15" s="158">
        <v>12</v>
      </c>
      <c r="D15" s="161">
        <v>6</v>
      </c>
      <c r="E15" s="161">
        <v>6</v>
      </c>
      <c r="F15" s="161">
        <v>0</v>
      </c>
      <c r="G15" s="161">
        <v>2</v>
      </c>
      <c r="H15" s="158">
        <v>12</v>
      </c>
      <c r="I15" s="158">
        <v>8</v>
      </c>
      <c r="J15" s="161">
        <v>1</v>
      </c>
      <c r="K15" s="161"/>
      <c r="L15" s="161">
        <v>7</v>
      </c>
      <c r="M15" s="161"/>
      <c r="N15" s="161"/>
      <c r="O15" s="161"/>
      <c r="P15" s="161"/>
      <c r="Q15" s="161">
        <v>4</v>
      </c>
      <c r="R15" s="158">
        <v>11</v>
      </c>
      <c r="S15" s="18">
        <f t="shared" si="2"/>
        <v>12.5</v>
      </c>
      <c r="T15" s="136">
        <f t="shared" si="3"/>
      </c>
    </row>
    <row r="16" spans="1:20" ht="15" customHeight="1">
      <c r="A16" s="22" t="s">
        <v>40</v>
      </c>
      <c r="B16" s="142" t="s">
        <v>41</v>
      </c>
      <c r="C16" s="158">
        <v>14</v>
      </c>
      <c r="D16" s="161">
        <v>4</v>
      </c>
      <c r="E16" s="161">
        <v>10</v>
      </c>
      <c r="F16" s="161">
        <v>0</v>
      </c>
      <c r="G16" s="161"/>
      <c r="H16" s="158">
        <v>14</v>
      </c>
      <c r="I16" s="158">
        <v>13</v>
      </c>
      <c r="J16" s="161">
        <v>9</v>
      </c>
      <c r="K16" s="161"/>
      <c r="L16" s="161">
        <v>3</v>
      </c>
      <c r="M16" s="161">
        <v>1</v>
      </c>
      <c r="N16" s="161"/>
      <c r="O16" s="161"/>
      <c r="P16" s="161"/>
      <c r="Q16" s="161">
        <v>1</v>
      </c>
      <c r="R16" s="158">
        <v>5</v>
      </c>
      <c r="S16" s="18">
        <f t="shared" si="2"/>
        <v>69.23076923076923</v>
      </c>
      <c r="T16" s="136"/>
    </row>
    <row r="17" spans="1:20" ht="15" customHeight="1">
      <c r="A17" s="19" t="s">
        <v>42</v>
      </c>
      <c r="B17" s="142" t="s">
        <v>43</v>
      </c>
      <c r="C17" s="158">
        <v>20</v>
      </c>
      <c r="D17" s="161">
        <v>2</v>
      </c>
      <c r="E17" s="175">
        <v>18</v>
      </c>
      <c r="F17" s="161">
        <v>3</v>
      </c>
      <c r="G17" s="161"/>
      <c r="H17" s="158">
        <v>17</v>
      </c>
      <c r="I17" s="158">
        <v>16</v>
      </c>
      <c r="J17" s="161">
        <v>15</v>
      </c>
      <c r="K17" s="161"/>
      <c r="L17" s="161">
        <v>1</v>
      </c>
      <c r="M17" s="161"/>
      <c r="N17" s="161"/>
      <c r="O17" s="161"/>
      <c r="P17" s="161"/>
      <c r="Q17" s="161">
        <v>1</v>
      </c>
      <c r="R17" s="158">
        <v>2</v>
      </c>
      <c r="S17" s="18">
        <f t="shared" si="2"/>
        <v>93.75</v>
      </c>
      <c r="T17" s="136"/>
    </row>
    <row r="18" spans="1:20" ht="15" customHeight="1">
      <c r="A18" s="22" t="s">
        <v>44</v>
      </c>
      <c r="B18" s="142" t="s">
        <v>45</v>
      </c>
      <c r="C18" s="158">
        <v>41</v>
      </c>
      <c r="D18" s="161">
        <v>8</v>
      </c>
      <c r="E18" s="175">
        <v>33</v>
      </c>
      <c r="F18" s="161">
        <v>0</v>
      </c>
      <c r="G18" s="161"/>
      <c r="H18" s="158">
        <v>41</v>
      </c>
      <c r="I18" s="158">
        <v>40</v>
      </c>
      <c r="J18" s="161">
        <v>22</v>
      </c>
      <c r="K18" s="161">
        <v>1</v>
      </c>
      <c r="L18" s="161">
        <v>17</v>
      </c>
      <c r="M18" s="161"/>
      <c r="N18" s="161"/>
      <c r="O18" s="161"/>
      <c r="P18" s="161"/>
      <c r="Q18" s="161">
        <v>1</v>
      </c>
      <c r="R18" s="158">
        <v>18</v>
      </c>
      <c r="S18" s="18">
        <f t="shared" si="2"/>
        <v>57.49999999999999</v>
      </c>
      <c r="T18" s="136">
        <f t="shared" si="3"/>
      </c>
    </row>
    <row r="19" spans="1:20" ht="15" customHeight="1">
      <c r="A19" s="19" t="s">
        <v>46</v>
      </c>
      <c r="B19" s="142" t="s">
        <v>49</v>
      </c>
      <c r="C19" s="158">
        <v>20</v>
      </c>
      <c r="D19" s="161">
        <v>1</v>
      </c>
      <c r="E19" s="161">
        <v>19</v>
      </c>
      <c r="F19" s="161">
        <v>3</v>
      </c>
      <c r="G19" s="161">
        <v>2</v>
      </c>
      <c r="H19" s="158">
        <v>17</v>
      </c>
      <c r="I19" s="158">
        <v>17</v>
      </c>
      <c r="J19" s="161">
        <v>16</v>
      </c>
      <c r="K19" s="161"/>
      <c r="L19" s="161">
        <v>1</v>
      </c>
      <c r="M19" s="161"/>
      <c r="N19" s="161"/>
      <c r="O19" s="161"/>
      <c r="P19" s="161">
        <v>0</v>
      </c>
      <c r="Q19" s="161">
        <v>0</v>
      </c>
      <c r="R19" s="158">
        <v>1</v>
      </c>
      <c r="S19" s="18">
        <f t="shared" si="2"/>
        <v>94.11764705882352</v>
      </c>
      <c r="T19" s="136">
        <f t="shared" si="3"/>
      </c>
    </row>
    <row r="20" spans="1:20" ht="15" customHeight="1">
      <c r="A20" s="22" t="s">
        <v>48</v>
      </c>
      <c r="B20" s="142" t="s">
        <v>51</v>
      </c>
      <c r="C20" s="158">
        <v>7</v>
      </c>
      <c r="D20" s="161">
        <v>0</v>
      </c>
      <c r="E20" s="161">
        <v>7</v>
      </c>
      <c r="F20" s="161">
        <v>2</v>
      </c>
      <c r="G20" s="161"/>
      <c r="H20" s="158">
        <v>5</v>
      </c>
      <c r="I20" s="158">
        <v>5</v>
      </c>
      <c r="J20" s="161">
        <v>5</v>
      </c>
      <c r="K20" s="161"/>
      <c r="L20" s="161">
        <v>0</v>
      </c>
      <c r="M20" s="161"/>
      <c r="N20" s="161"/>
      <c r="O20" s="161"/>
      <c r="P20" s="161"/>
      <c r="Q20" s="161">
        <v>0</v>
      </c>
      <c r="R20" s="158">
        <v>0</v>
      </c>
      <c r="S20" s="18">
        <f t="shared" si="2"/>
        <v>100</v>
      </c>
      <c r="T20" s="136">
        <f t="shared" si="3"/>
      </c>
    </row>
    <row r="21" spans="1:20" ht="15" customHeight="1">
      <c r="A21" s="19" t="s">
        <v>50</v>
      </c>
      <c r="B21" s="142" t="s">
        <v>53</v>
      </c>
      <c r="C21" s="158">
        <v>24</v>
      </c>
      <c r="D21" s="161">
        <v>7</v>
      </c>
      <c r="E21" s="175">
        <v>17</v>
      </c>
      <c r="F21" s="161">
        <v>1</v>
      </c>
      <c r="G21" s="161">
        <v>6</v>
      </c>
      <c r="H21" s="158">
        <v>23</v>
      </c>
      <c r="I21" s="158">
        <v>22</v>
      </c>
      <c r="J21" s="161">
        <v>11</v>
      </c>
      <c r="K21" s="161"/>
      <c r="L21" s="161">
        <v>11</v>
      </c>
      <c r="M21" s="161"/>
      <c r="N21" s="161"/>
      <c r="O21" s="161"/>
      <c r="P21" s="161"/>
      <c r="Q21" s="161">
        <v>1</v>
      </c>
      <c r="R21" s="158">
        <v>12</v>
      </c>
      <c r="S21" s="18">
        <f t="shared" si="2"/>
        <v>50</v>
      </c>
      <c r="T21" s="136">
        <f t="shared" si="3"/>
      </c>
    </row>
    <row r="22" spans="1:20" ht="15" customHeight="1">
      <c r="A22" s="22" t="s">
        <v>52</v>
      </c>
      <c r="B22" s="142" t="s">
        <v>54</v>
      </c>
      <c r="C22" s="158">
        <v>9</v>
      </c>
      <c r="D22" s="161">
        <v>0</v>
      </c>
      <c r="E22" s="161">
        <v>9</v>
      </c>
      <c r="F22" s="161">
        <v>0</v>
      </c>
      <c r="G22" s="161"/>
      <c r="H22" s="158">
        <v>9</v>
      </c>
      <c r="I22" s="158">
        <v>9</v>
      </c>
      <c r="J22" s="161">
        <v>9</v>
      </c>
      <c r="K22" s="161"/>
      <c r="L22" s="161">
        <v>0</v>
      </c>
      <c r="M22" s="161"/>
      <c r="N22" s="161"/>
      <c r="O22" s="161"/>
      <c r="P22" s="161"/>
      <c r="Q22" s="161">
        <v>0</v>
      </c>
      <c r="R22" s="158">
        <v>0</v>
      </c>
      <c r="S22" s="18">
        <f t="shared" si="2"/>
        <v>100</v>
      </c>
      <c r="T22" s="136">
        <f t="shared" si="3"/>
      </c>
    </row>
    <row r="23" spans="1:20" ht="15" customHeight="1">
      <c r="A23" s="19" t="s">
        <v>145</v>
      </c>
      <c r="B23" s="142" t="s">
        <v>55</v>
      </c>
      <c r="C23" s="158">
        <v>1</v>
      </c>
      <c r="D23" s="161">
        <v>1</v>
      </c>
      <c r="E23" s="161">
        <v>0</v>
      </c>
      <c r="F23" s="161">
        <v>0</v>
      </c>
      <c r="G23" s="161">
        <v>2</v>
      </c>
      <c r="H23" s="158">
        <v>1</v>
      </c>
      <c r="I23" s="158">
        <v>1</v>
      </c>
      <c r="J23" s="161">
        <v>1</v>
      </c>
      <c r="K23" s="161"/>
      <c r="L23" s="161">
        <v>0</v>
      </c>
      <c r="M23" s="161"/>
      <c r="N23" s="161"/>
      <c r="O23" s="161"/>
      <c r="P23" s="161"/>
      <c r="Q23" s="161">
        <v>0</v>
      </c>
      <c r="R23" s="158">
        <v>0</v>
      </c>
      <c r="S23" s="18">
        <f t="shared" si="2"/>
        <v>100</v>
      </c>
      <c r="T23" s="136">
        <f t="shared" si="3"/>
      </c>
    </row>
    <row r="24" spans="1:20" ht="15" customHeight="1">
      <c r="A24" s="22" t="s">
        <v>146</v>
      </c>
      <c r="B24" s="142" t="s">
        <v>150</v>
      </c>
      <c r="C24" s="158">
        <v>7</v>
      </c>
      <c r="D24" s="161">
        <v>0</v>
      </c>
      <c r="E24" s="175">
        <v>7</v>
      </c>
      <c r="F24" s="161">
        <v>0</v>
      </c>
      <c r="G24" s="161"/>
      <c r="H24" s="158">
        <v>7</v>
      </c>
      <c r="I24" s="158">
        <v>7</v>
      </c>
      <c r="J24" s="161">
        <v>5</v>
      </c>
      <c r="K24" s="161"/>
      <c r="L24" s="161">
        <v>2</v>
      </c>
      <c r="M24" s="161"/>
      <c r="N24" s="161"/>
      <c r="O24" s="161"/>
      <c r="P24" s="161"/>
      <c r="Q24" s="161">
        <v>0</v>
      </c>
      <c r="R24" s="158">
        <v>2</v>
      </c>
      <c r="S24" s="18">
        <f t="shared" si="2"/>
        <v>71.42857142857143</v>
      </c>
      <c r="T24" s="136">
        <f t="shared" si="3"/>
      </c>
    </row>
    <row r="25" spans="1:20" ht="15" customHeight="1">
      <c r="A25" s="19" t="s">
        <v>152</v>
      </c>
      <c r="B25" s="142" t="s">
        <v>70</v>
      </c>
      <c r="C25" s="158">
        <v>9</v>
      </c>
      <c r="D25" s="161">
        <v>0</v>
      </c>
      <c r="E25" s="175">
        <v>9</v>
      </c>
      <c r="F25" s="161">
        <v>0</v>
      </c>
      <c r="G25" s="161"/>
      <c r="H25" s="158">
        <v>9</v>
      </c>
      <c r="I25" s="158">
        <v>9</v>
      </c>
      <c r="J25" s="161">
        <v>6</v>
      </c>
      <c r="K25" s="161"/>
      <c r="L25" s="161">
        <v>3</v>
      </c>
      <c r="M25" s="161"/>
      <c r="N25" s="161"/>
      <c r="O25" s="161"/>
      <c r="P25" s="161"/>
      <c r="Q25" s="161">
        <v>0</v>
      </c>
      <c r="R25" s="158">
        <v>3</v>
      </c>
      <c r="S25" s="18">
        <f t="shared" si="2"/>
        <v>66.66666666666666</v>
      </c>
      <c r="T25" s="136">
        <f t="shared" si="3"/>
      </c>
    </row>
    <row r="26" spans="1:20" ht="15" customHeight="1">
      <c r="A26" s="22" t="s">
        <v>153</v>
      </c>
      <c r="B26" s="141" t="s">
        <v>144</v>
      </c>
      <c r="C26" s="158">
        <v>12</v>
      </c>
      <c r="D26" s="161">
        <v>0</v>
      </c>
      <c r="E26" s="175">
        <v>12</v>
      </c>
      <c r="F26" s="161">
        <v>0</v>
      </c>
      <c r="G26" s="161">
        <v>1</v>
      </c>
      <c r="H26" s="158">
        <v>12</v>
      </c>
      <c r="I26" s="158">
        <v>12</v>
      </c>
      <c r="J26" s="161">
        <v>6</v>
      </c>
      <c r="K26" s="161"/>
      <c r="L26" s="161">
        <v>5</v>
      </c>
      <c r="M26" s="161"/>
      <c r="N26" s="161"/>
      <c r="O26" s="161"/>
      <c r="P26" s="161">
        <v>1</v>
      </c>
      <c r="Q26" s="161">
        <v>0</v>
      </c>
      <c r="R26" s="158">
        <v>6</v>
      </c>
      <c r="S26" s="18">
        <f t="shared" si="2"/>
        <v>50</v>
      </c>
      <c r="T26" s="136">
        <f t="shared" si="3"/>
      </c>
    </row>
    <row r="27" spans="1:20" ht="15" customHeight="1">
      <c r="A27" s="17" t="s">
        <v>56</v>
      </c>
      <c r="B27" s="146" t="s">
        <v>57</v>
      </c>
      <c r="C27" s="17">
        <f>+D27+E27</f>
        <v>10013</v>
      </c>
      <c r="D27" s="25">
        <f>+D28+D38+D45+D53+D56+D65+D71+D77+D84+D93</f>
        <v>4231</v>
      </c>
      <c r="E27" s="25">
        <f>+E28+E38+E45+E53+E56+E65+E71+E77+E84+E93</f>
        <v>5782</v>
      </c>
      <c r="F27" s="25">
        <f>+F28+F38+F45+F53+F56+F65+F71+F77+F84+F93</f>
        <v>131</v>
      </c>
      <c r="G27" s="25">
        <f>+G28+G38+G45+G53+G56+G65+G71+G77+G84+G93</f>
        <v>13</v>
      </c>
      <c r="H27" s="17">
        <f>+I27+Q27</f>
        <v>9882</v>
      </c>
      <c r="I27" s="17">
        <f>+J27+K27+L27+M27+N27+O27+P27</f>
        <v>7218</v>
      </c>
      <c r="J27" s="25">
        <f aca="true" t="shared" si="4" ref="J27:R27">+J28+J38+J45+J53+J56+J65+J71+J77+J84+J93</f>
        <v>5171</v>
      </c>
      <c r="K27" s="25">
        <f t="shared" si="4"/>
        <v>158</v>
      </c>
      <c r="L27" s="25">
        <f t="shared" si="4"/>
        <v>1769</v>
      </c>
      <c r="M27" s="25">
        <f t="shared" si="4"/>
        <v>87</v>
      </c>
      <c r="N27" s="25">
        <f t="shared" si="4"/>
        <v>5</v>
      </c>
      <c r="O27" s="25">
        <f t="shared" si="4"/>
        <v>0</v>
      </c>
      <c r="P27" s="25">
        <f t="shared" si="4"/>
        <v>28</v>
      </c>
      <c r="Q27" s="25">
        <f t="shared" si="4"/>
        <v>2664</v>
      </c>
      <c r="R27" s="25">
        <f t="shared" si="4"/>
        <v>4553</v>
      </c>
      <c r="S27" s="18">
        <f t="shared" si="2"/>
        <v>73.82931559988917</v>
      </c>
      <c r="T27" s="136">
        <f t="shared" si="3"/>
      </c>
    </row>
    <row r="28" spans="1:21" ht="15" customHeight="1">
      <c r="A28" s="16" t="s">
        <v>58</v>
      </c>
      <c r="B28" s="146" t="s">
        <v>59</v>
      </c>
      <c r="C28" s="17">
        <f>+D28+E28</f>
        <v>1640</v>
      </c>
      <c r="D28" s="17">
        <f>+SUM(D29:D37)</f>
        <v>794</v>
      </c>
      <c r="E28" s="17">
        <f>+SUM(E29:E37)</f>
        <v>846</v>
      </c>
      <c r="F28" s="17">
        <f>+SUM(F29:F37)</f>
        <v>48</v>
      </c>
      <c r="G28" s="17">
        <f>+SUM(G29:G37)</f>
        <v>7</v>
      </c>
      <c r="H28" s="17">
        <f>+I28+Q28</f>
        <v>1592</v>
      </c>
      <c r="I28" s="17">
        <f>+J28+K28+L28+M28+N28+O28+P28</f>
        <v>1031</v>
      </c>
      <c r="J28" s="17">
        <f aca="true" t="shared" si="5" ref="J28:R28">+SUM(J29:J37)</f>
        <v>763</v>
      </c>
      <c r="K28" s="17">
        <f t="shared" si="5"/>
        <v>47</v>
      </c>
      <c r="L28" s="17">
        <f t="shared" si="5"/>
        <v>183</v>
      </c>
      <c r="M28" s="17">
        <f t="shared" si="5"/>
        <v>30</v>
      </c>
      <c r="N28" s="17">
        <f t="shared" si="5"/>
        <v>1</v>
      </c>
      <c r="O28" s="17">
        <f t="shared" si="5"/>
        <v>0</v>
      </c>
      <c r="P28" s="17">
        <f t="shared" si="5"/>
        <v>7</v>
      </c>
      <c r="Q28" s="17">
        <f t="shared" si="5"/>
        <v>561</v>
      </c>
      <c r="R28" s="17">
        <f t="shared" si="5"/>
        <v>782</v>
      </c>
      <c r="S28" s="18">
        <f t="shared" si="2"/>
        <v>78.56450048496605</v>
      </c>
      <c r="T28" s="136">
        <f t="shared" si="3"/>
      </c>
      <c r="U28" s="4" t="s">
        <v>34</v>
      </c>
    </row>
    <row r="29" spans="1:20" ht="15" customHeight="1">
      <c r="A29" s="26" t="s">
        <v>34</v>
      </c>
      <c r="B29" s="140" t="s">
        <v>67</v>
      </c>
      <c r="C29" s="27">
        <v>197</v>
      </c>
      <c r="D29" s="21">
        <v>49</v>
      </c>
      <c r="E29" s="21">
        <v>148</v>
      </c>
      <c r="F29" s="21">
        <v>11</v>
      </c>
      <c r="G29" s="21">
        <v>2</v>
      </c>
      <c r="H29" s="27">
        <v>186</v>
      </c>
      <c r="I29" s="27">
        <v>148</v>
      </c>
      <c r="J29" s="21">
        <v>131</v>
      </c>
      <c r="K29" s="21">
        <v>4</v>
      </c>
      <c r="L29" s="21">
        <v>12</v>
      </c>
      <c r="M29" s="21">
        <v>1</v>
      </c>
      <c r="N29" s="21"/>
      <c r="O29" s="21"/>
      <c r="P29" s="21">
        <v>0</v>
      </c>
      <c r="Q29" s="21">
        <v>38</v>
      </c>
      <c r="R29" s="20">
        <v>51</v>
      </c>
      <c r="S29" s="18">
        <f t="shared" si="2"/>
        <v>91.21621621621621</v>
      </c>
      <c r="T29" s="136">
        <f t="shared" si="3"/>
      </c>
    </row>
    <row r="30" spans="1:20" ht="15" customHeight="1">
      <c r="A30" s="26" t="s">
        <v>36</v>
      </c>
      <c r="B30" s="142" t="s">
        <v>65</v>
      </c>
      <c r="C30" s="20">
        <v>76</v>
      </c>
      <c r="D30" s="24">
        <v>15</v>
      </c>
      <c r="E30" s="24">
        <v>61</v>
      </c>
      <c r="F30" s="24">
        <v>1</v>
      </c>
      <c r="G30" s="24">
        <v>0</v>
      </c>
      <c r="H30" s="20">
        <v>75</v>
      </c>
      <c r="I30" s="20">
        <v>75</v>
      </c>
      <c r="J30" s="24">
        <v>75</v>
      </c>
      <c r="K30" s="24"/>
      <c r="L30" s="24">
        <v>0</v>
      </c>
      <c r="M30" s="24">
        <v>0</v>
      </c>
      <c r="N30" s="24"/>
      <c r="O30" s="24"/>
      <c r="P30" s="24">
        <v>0</v>
      </c>
      <c r="Q30" s="24">
        <v>0</v>
      </c>
      <c r="R30" s="20">
        <v>0</v>
      </c>
      <c r="S30" s="18">
        <f t="shared" si="2"/>
        <v>100</v>
      </c>
      <c r="T30" s="136">
        <f t="shared" si="3"/>
      </c>
    </row>
    <row r="31" spans="1:20" ht="15" customHeight="1">
      <c r="A31" s="26" t="s">
        <v>38</v>
      </c>
      <c r="B31" s="142" t="s">
        <v>62</v>
      </c>
      <c r="C31" s="20">
        <v>251</v>
      </c>
      <c r="D31" s="24">
        <v>131</v>
      </c>
      <c r="E31" s="24">
        <v>120</v>
      </c>
      <c r="F31" s="24">
        <v>5</v>
      </c>
      <c r="G31" s="24">
        <v>3</v>
      </c>
      <c r="H31" s="20">
        <v>246</v>
      </c>
      <c r="I31" s="20">
        <v>149</v>
      </c>
      <c r="J31" s="24">
        <v>101</v>
      </c>
      <c r="K31" s="24">
        <v>8</v>
      </c>
      <c r="L31" s="24">
        <v>27</v>
      </c>
      <c r="M31" s="24">
        <v>6</v>
      </c>
      <c r="N31" s="24"/>
      <c r="O31" s="24">
        <v>0</v>
      </c>
      <c r="P31" s="24">
        <v>7</v>
      </c>
      <c r="Q31" s="24">
        <v>97</v>
      </c>
      <c r="R31" s="20">
        <v>137</v>
      </c>
      <c r="S31" s="18">
        <f t="shared" si="2"/>
        <v>73.15436241610739</v>
      </c>
      <c r="T31" s="136">
        <f t="shared" si="3"/>
      </c>
    </row>
    <row r="32" spans="1:20" ht="15" customHeight="1">
      <c r="A32" s="26" t="s">
        <v>40</v>
      </c>
      <c r="B32" s="142" t="s">
        <v>61</v>
      </c>
      <c r="C32" s="20">
        <v>232</v>
      </c>
      <c r="D32" s="24">
        <v>130</v>
      </c>
      <c r="E32" s="24">
        <v>102</v>
      </c>
      <c r="F32" s="24">
        <v>1</v>
      </c>
      <c r="G32" s="24">
        <v>1</v>
      </c>
      <c r="H32" s="20">
        <v>231</v>
      </c>
      <c r="I32" s="20">
        <v>138</v>
      </c>
      <c r="J32" s="24">
        <v>96</v>
      </c>
      <c r="K32" s="24">
        <v>11</v>
      </c>
      <c r="L32" s="24">
        <v>29</v>
      </c>
      <c r="M32" s="24">
        <v>2</v>
      </c>
      <c r="N32" s="24"/>
      <c r="O32" s="24"/>
      <c r="P32" s="24">
        <v>0</v>
      </c>
      <c r="Q32" s="24">
        <v>93</v>
      </c>
      <c r="R32" s="20">
        <v>124</v>
      </c>
      <c r="S32" s="18">
        <f t="shared" si="2"/>
        <v>77.53623188405797</v>
      </c>
      <c r="T32" s="136">
        <f t="shared" si="3"/>
      </c>
    </row>
    <row r="33" spans="1:20" ht="15" customHeight="1">
      <c r="A33" s="26" t="s">
        <v>42</v>
      </c>
      <c r="B33" s="142" t="s">
        <v>64</v>
      </c>
      <c r="C33" s="20">
        <v>214</v>
      </c>
      <c r="D33" s="24">
        <v>115</v>
      </c>
      <c r="E33" s="24">
        <v>99</v>
      </c>
      <c r="F33" s="24">
        <v>5</v>
      </c>
      <c r="G33" s="24"/>
      <c r="H33" s="20">
        <v>209</v>
      </c>
      <c r="I33" s="20">
        <v>122</v>
      </c>
      <c r="J33" s="24">
        <v>93</v>
      </c>
      <c r="K33" s="24">
        <v>13</v>
      </c>
      <c r="L33" s="24">
        <v>15</v>
      </c>
      <c r="M33" s="24"/>
      <c r="N33" s="24">
        <v>1</v>
      </c>
      <c r="O33" s="24"/>
      <c r="P33" s="24"/>
      <c r="Q33" s="24">
        <v>87</v>
      </c>
      <c r="R33" s="20">
        <v>103</v>
      </c>
      <c r="S33" s="18">
        <f t="shared" si="2"/>
        <v>86.88524590163934</v>
      </c>
      <c r="T33" s="136">
        <f t="shared" si="3"/>
      </c>
    </row>
    <row r="34" spans="1:20" ht="15" customHeight="1">
      <c r="A34" s="26" t="s">
        <v>44</v>
      </c>
      <c r="B34" s="142" t="s">
        <v>141</v>
      </c>
      <c r="C34" s="20">
        <v>186</v>
      </c>
      <c r="D34" s="24">
        <v>109</v>
      </c>
      <c r="E34" s="24">
        <v>77</v>
      </c>
      <c r="F34" s="24">
        <v>14</v>
      </c>
      <c r="G34" s="24"/>
      <c r="H34" s="20">
        <v>172</v>
      </c>
      <c r="I34" s="20">
        <v>94</v>
      </c>
      <c r="J34" s="24">
        <v>51</v>
      </c>
      <c r="K34" s="24">
        <v>4</v>
      </c>
      <c r="L34" s="24">
        <v>39</v>
      </c>
      <c r="M34" s="24"/>
      <c r="N34" s="24"/>
      <c r="O34" s="24"/>
      <c r="P34" s="24">
        <v>0</v>
      </c>
      <c r="Q34" s="24">
        <v>78</v>
      </c>
      <c r="R34" s="20">
        <v>117</v>
      </c>
      <c r="S34" s="18">
        <f t="shared" si="2"/>
        <v>58.51063829787234</v>
      </c>
      <c r="T34" s="136">
        <f t="shared" si="3"/>
      </c>
    </row>
    <row r="35" spans="1:20" ht="15" customHeight="1">
      <c r="A35" s="26" t="s">
        <v>46</v>
      </c>
      <c r="B35" s="142" t="s">
        <v>66</v>
      </c>
      <c r="C35" s="20">
        <v>195</v>
      </c>
      <c r="D35" s="24">
        <v>114</v>
      </c>
      <c r="E35" s="24">
        <v>81</v>
      </c>
      <c r="F35" s="24">
        <v>2</v>
      </c>
      <c r="G35" s="24"/>
      <c r="H35" s="20">
        <v>193</v>
      </c>
      <c r="I35" s="20">
        <v>127</v>
      </c>
      <c r="J35" s="24">
        <v>83</v>
      </c>
      <c r="K35" s="24">
        <v>1</v>
      </c>
      <c r="L35" s="24">
        <v>24</v>
      </c>
      <c r="M35" s="24">
        <v>19</v>
      </c>
      <c r="N35" s="24"/>
      <c r="O35" s="24"/>
      <c r="P35" s="24"/>
      <c r="Q35" s="24">
        <v>66</v>
      </c>
      <c r="R35" s="20">
        <v>109</v>
      </c>
      <c r="S35" s="18">
        <f t="shared" si="2"/>
        <v>66.14173228346458</v>
      </c>
      <c r="T35" s="136">
        <f t="shared" si="3"/>
      </c>
    </row>
    <row r="36" spans="1:20" ht="15" customHeight="1">
      <c r="A36" s="26" t="s">
        <v>48</v>
      </c>
      <c r="B36" s="142" t="s">
        <v>63</v>
      </c>
      <c r="C36" s="20">
        <v>159</v>
      </c>
      <c r="D36" s="24">
        <v>75</v>
      </c>
      <c r="E36" s="24">
        <v>84</v>
      </c>
      <c r="F36" s="24">
        <v>5</v>
      </c>
      <c r="G36" s="24"/>
      <c r="H36" s="20">
        <v>154</v>
      </c>
      <c r="I36" s="20">
        <v>100</v>
      </c>
      <c r="J36" s="24">
        <v>77</v>
      </c>
      <c r="K36" s="24">
        <v>3</v>
      </c>
      <c r="L36" s="24">
        <v>18</v>
      </c>
      <c r="M36" s="24">
        <v>2</v>
      </c>
      <c r="N36" s="24"/>
      <c r="O36" s="24"/>
      <c r="P36" s="24"/>
      <c r="Q36" s="24">
        <v>54</v>
      </c>
      <c r="R36" s="20">
        <v>74</v>
      </c>
      <c r="S36" s="18">
        <f t="shared" si="2"/>
        <v>80</v>
      </c>
      <c r="T36" s="136">
        <f t="shared" si="3"/>
      </c>
    </row>
    <row r="37" spans="1:20" ht="15" customHeight="1">
      <c r="A37" s="26" t="s">
        <v>50</v>
      </c>
      <c r="B37" s="143" t="s">
        <v>140</v>
      </c>
      <c r="C37" s="20">
        <v>130</v>
      </c>
      <c r="D37" s="24">
        <v>56</v>
      </c>
      <c r="E37" s="24">
        <v>74</v>
      </c>
      <c r="F37" s="24">
        <v>4</v>
      </c>
      <c r="G37" s="24">
        <v>1</v>
      </c>
      <c r="H37" s="20">
        <v>126</v>
      </c>
      <c r="I37" s="20">
        <v>78</v>
      </c>
      <c r="J37" s="24">
        <v>56</v>
      </c>
      <c r="K37" s="24">
        <v>3</v>
      </c>
      <c r="L37" s="24">
        <v>19</v>
      </c>
      <c r="M37" s="24"/>
      <c r="N37" s="24"/>
      <c r="O37" s="24"/>
      <c r="P37" s="24">
        <v>0</v>
      </c>
      <c r="Q37" s="24">
        <v>48</v>
      </c>
      <c r="R37" s="20">
        <v>67</v>
      </c>
      <c r="S37" s="18">
        <f t="shared" si="2"/>
        <v>75.64102564102564</v>
      </c>
      <c r="T37" s="136">
        <f t="shared" si="3"/>
      </c>
    </row>
    <row r="38" spans="1:21" ht="15" customHeight="1">
      <c r="A38" s="16" t="s">
        <v>68</v>
      </c>
      <c r="B38" s="146" t="s">
        <v>69</v>
      </c>
      <c r="C38" s="17">
        <f>+D38+E38</f>
        <v>1341</v>
      </c>
      <c r="D38" s="17">
        <f>+SUM(D39:D44)</f>
        <v>596</v>
      </c>
      <c r="E38" s="17">
        <f>+SUM(E39:E44)</f>
        <v>745</v>
      </c>
      <c r="F38" s="17">
        <f>+SUM(F39:F44)</f>
        <v>11</v>
      </c>
      <c r="G38" s="17">
        <f>+SUM(G39:G44)</f>
        <v>0</v>
      </c>
      <c r="H38" s="17">
        <f>+I38+Q38</f>
        <v>1330</v>
      </c>
      <c r="I38" s="17">
        <f>+J38+K38+L38+M38+N38+O38+P38</f>
        <v>955</v>
      </c>
      <c r="J38" s="17">
        <f aca="true" t="shared" si="6" ref="J38:R38">+SUM(J39:J44)</f>
        <v>621</v>
      </c>
      <c r="K38" s="17">
        <f t="shared" si="6"/>
        <v>15</v>
      </c>
      <c r="L38" s="17">
        <f t="shared" si="6"/>
        <v>313</v>
      </c>
      <c r="M38" s="17">
        <f t="shared" si="6"/>
        <v>3</v>
      </c>
      <c r="N38" s="17">
        <f t="shared" si="6"/>
        <v>0</v>
      </c>
      <c r="O38" s="17">
        <f t="shared" si="6"/>
        <v>0</v>
      </c>
      <c r="P38" s="17">
        <f t="shared" si="6"/>
        <v>3</v>
      </c>
      <c r="Q38" s="17">
        <f t="shared" si="6"/>
        <v>375</v>
      </c>
      <c r="R38" s="17">
        <f t="shared" si="6"/>
        <v>694</v>
      </c>
      <c r="S38" s="18">
        <f t="shared" si="2"/>
        <v>66.59685863874346</v>
      </c>
      <c r="T38" s="136">
        <f t="shared" si="3"/>
      </c>
      <c r="U38" s="4" t="s">
        <v>34</v>
      </c>
    </row>
    <row r="39" spans="1:20" ht="15" customHeight="1">
      <c r="A39" s="31">
        <v>1</v>
      </c>
      <c r="B39" s="142" t="s">
        <v>70</v>
      </c>
      <c r="C39" s="32">
        <v>18</v>
      </c>
      <c r="D39" s="23">
        <v>0</v>
      </c>
      <c r="E39" s="23">
        <v>18</v>
      </c>
      <c r="F39" s="23">
        <v>0</v>
      </c>
      <c r="G39" s="23">
        <v>0</v>
      </c>
      <c r="H39" s="32">
        <v>18</v>
      </c>
      <c r="I39" s="32">
        <v>18</v>
      </c>
      <c r="J39" s="23">
        <v>18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32">
        <v>0</v>
      </c>
      <c r="S39" s="18">
        <f t="shared" si="2"/>
        <v>100</v>
      </c>
      <c r="T39" s="136">
        <f t="shared" si="3"/>
      </c>
    </row>
    <row r="40" spans="1:20" ht="15" customHeight="1">
      <c r="A40" s="31">
        <v>2</v>
      </c>
      <c r="B40" s="142" t="s">
        <v>71</v>
      </c>
      <c r="C40" s="32">
        <v>230</v>
      </c>
      <c r="D40" s="23">
        <v>100</v>
      </c>
      <c r="E40" s="23">
        <v>130</v>
      </c>
      <c r="F40" s="23">
        <v>1</v>
      </c>
      <c r="G40" s="23">
        <v>0</v>
      </c>
      <c r="H40" s="32">
        <v>229</v>
      </c>
      <c r="I40" s="32">
        <v>172</v>
      </c>
      <c r="J40" s="23">
        <v>114</v>
      </c>
      <c r="K40" s="23">
        <v>1</v>
      </c>
      <c r="L40" s="23">
        <v>57</v>
      </c>
      <c r="M40" s="23">
        <v>0</v>
      </c>
      <c r="N40" s="23">
        <v>0</v>
      </c>
      <c r="O40" s="23">
        <v>0</v>
      </c>
      <c r="P40" s="23">
        <v>0</v>
      </c>
      <c r="Q40" s="23">
        <v>57</v>
      </c>
      <c r="R40" s="32">
        <v>114</v>
      </c>
      <c r="S40" s="18">
        <f t="shared" si="2"/>
        <v>66.86046511627907</v>
      </c>
      <c r="T40" s="136">
        <f t="shared" si="3"/>
      </c>
    </row>
    <row r="41" spans="1:20" ht="15" customHeight="1">
      <c r="A41" s="31">
        <v>3</v>
      </c>
      <c r="B41" s="142" t="s">
        <v>72</v>
      </c>
      <c r="C41" s="20">
        <v>277</v>
      </c>
      <c r="D41" s="24">
        <v>107</v>
      </c>
      <c r="E41" s="24">
        <v>170</v>
      </c>
      <c r="F41" s="24">
        <v>4</v>
      </c>
      <c r="G41" s="24">
        <v>0</v>
      </c>
      <c r="H41" s="20">
        <v>273</v>
      </c>
      <c r="I41" s="20">
        <v>210</v>
      </c>
      <c r="J41" s="24">
        <v>154</v>
      </c>
      <c r="K41" s="24">
        <v>1</v>
      </c>
      <c r="L41" s="24">
        <v>55</v>
      </c>
      <c r="M41" s="24">
        <v>0</v>
      </c>
      <c r="N41" s="24">
        <v>0</v>
      </c>
      <c r="O41" s="24">
        <v>0</v>
      </c>
      <c r="P41" s="24">
        <v>0</v>
      </c>
      <c r="Q41" s="24">
        <v>63</v>
      </c>
      <c r="R41" s="20">
        <v>118</v>
      </c>
      <c r="S41" s="18">
        <f t="shared" si="2"/>
        <v>73.80952380952381</v>
      </c>
      <c r="T41" s="136">
        <f t="shared" si="3"/>
      </c>
    </row>
    <row r="42" spans="1:20" ht="15" customHeight="1">
      <c r="A42" s="31">
        <v>4</v>
      </c>
      <c r="B42" s="142" t="s">
        <v>73</v>
      </c>
      <c r="C42" s="20">
        <v>331</v>
      </c>
      <c r="D42" s="24">
        <v>176</v>
      </c>
      <c r="E42" s="24">
        <v>155</v>
      </c>
      <c r="F42" s="24">
        <v>1</v>
      </c>
      <c r="G42" s="24">
        <v>0</v>
      </c>
      <c r="H42" s="20">
        <v>330</v>
      </c>
      <c r="I42" s="20">
        <v>203</v>
      </c>
      <c r="J42" s="24">
        <v>119</v>
      </c>
      <c r="K42" s="24">
        <v>4</v>
      </c>
      <c r="L42" s="24">
        <v>79</v>
      </c>
      <c r="M42" s="24">
        <v>1</v>
      </c>
      <c r="N42" s="24">
        <v>0</v>
      </c>
      <c r="O42" s="24">
        <v>0</v>
      </c>
      <c r="P42" s="24">
        <v>0</v>
      </c>
      <c r="Q42" s="24">
        <v>127</v>
      </c>
      <c r="R42" s="20">
        <v>207</v>
      </c>
      <c r="S42" s="18">
        <f t="shared" si="2"/>
        <v>60.591133004926114</v>
      </c>
      <c r="T42" s="136">
        <f t="shared" si="3"/>
      </c>
    </row>
    <row r="43" spans="1:20" ht="15" customHeight="1">
      <c r="A43" s="31">
        <v>5</v>
      </c>
      <c r="B43" s="142" t="s">
        <v>89</v>
      </c>
      <c r="C43" s="20">
        <v>223</v>
      </c>
      <c r="D43" s="24">
        <v>95</v>
      </c>
      <c r="E43" s="24">
        <v>128</v>
      </c>
      <c r="F43" s="24">
        <v>0</v>
      </c>
      <c r="G43" s="24">
        <v>0</v>
      </c>
      <c r="H43" s="20">
        <v>223</v>
      </c>
      <c r="I43" s="20">
        <v>160</v>
      </c>
      <c r="J43" s="24">
        <v>83</v>
      </c>
      <c r="K43" s="24">
        <v>1</v>
      </c>
      <c r="L43" s="24">
        <v>76</v>
      </c>
      <c r="M43" s="24">
        <v>0</v>
      </c>
      <c r="N43" s="24">
        <v>0</v>
      </c>
      <c r="O43" s="24">
        <v>0</v>
      </c>
      <c r="P43" s="24">
        <v>0</v>
      </c>
      <c r="Q43" s="24">
        <v>63</v>
      </c>
      <c r="R43" s="20">
        <v>139</v>
      </c>
      <c r="S43" s="18">
        <f t="shared" si="2"/>
        <v>52.5</v>
      </c>
      <c r="T43" s="136">
        <f t="shared" si="3"/>
      </c>
    </row>
    <row r="44" spans="1:20" ht="15" customHeight="1">
      <c r="A44" s="31">
        <v>6</v>
      </c>
      <c r="B44" s="142" t="s">
        <v>74</v>
      </c>
      <c r="C44" s="20">
        <v>262</v>
      </c>
      <c r="D44" s="24">
        <v>118</v>
      </c>
      <c r="E44" s="24">
        <v>144</v>
      </c>
      <c r="F44" s="24">
        <v>5</v>
      </c>
      <c r="G44" s="24">
        <v>0</v>
      </c>
      <c r="H44" s="20">
        <v>257</v>
      </c>
      <c r="I44" s="20">
        <v>192</v>
      </c>
      <c r="J44" s="24">
        <v>133</v>
      </c>
      <c r="K44" s="24">
        <v>8</v>
      </c>
      <c r="L44" s="24">
        <v>46</v>
      </c>
      <c r="M44" s="24">
        <v>2</v>
      </c>
      <c r="N44" s="24">
        <v>0</v>
      </c>
      <c r="O44" s="24">
        <v>0</v>
      </c>
      <c r="P44" s="24">
        <v>3</v>
      </c>
      <c r="Q44" s="24">
        <v>65</v>
      </c>
      <c r="R44" s="20">
        <v>116</v>
      </c>
      <c r="S44" s="18">
        <f t="shared" si="2"/>
        <v>73.4375</v>
      </c>
      <c r="T44" s="136">
        <f t="shared" si="3"/>
      </c>
    </row>
    <row r="45" spans="1:21" ht="15" customHeight="1">
      <c r="A45" s="16" t="s">
        <v>75</v>
      </c>
      <c r="B45" s="146" t="s">
        <v>76</v>
      </c>
      <c r="C45" s="17">
        <f>+D45+E45</f>
        <v>1358</v>
      </c>
      <c r="D45" s="17">
        <f>+SUM(D46:D52)</f>
        <v>612</v>
      </c>
      <c r="E45" s="17">
        <f aca="true" t="shared" si="7" ref="E45:R45">+SUM(E46:E52)</f>
        <v>746</v>
      </c>
      <c r="F45" s="17">
        <f t="shared" si="7"/>
        <v>7</v>
      </c>
      <c r="G45" s="17">
        <f t="shared" si="7"/>
        <v>0</v>
      </c>
      <c r="H45" s="17">
        <f>+I45+Q45</f>
        <v>1351</v>
      </c>
      <c r="I45" s="17">
        <f>+J45+K45+L45+M45+N45+O45+P45</f>
        <v>924</v>
      </c>
      <c r="J45" s="17">
        <f t="shared" si="7"/>
        <v>625</v>
      </c>
      <c r="K45" s="17">
        <f t="shared" si="7"/>
        <v>13</v>
      </c>
      <c r="L45" s="17">
        <f t="shared" si="7"/>
        <v>266</v>
      </c>
      <c r="M45" s="17">
        <f t="shared" si="7"/>
        <v>14</v>
      </c>
      <c r="N45" s="17">
        <f t="shared" si="7"/>
        <v>0</v>
      </c>
      <c r="O45" s="17">
        <f t="shared" si="7"/>
        <v>0</v>
      </c>
      <c r="P45" s="17">
        <f t="shared" si="7"/>
        <v>6</v>
      </c>
      <c r="Q45" s="17">
        <f t="shared" si="7"/>
        <v>427</v>
      </c>
      <c r="R45" s="17">
        <f t="shared" si="7"/>
        <v>713</v>
      </c>
      <c r="S45" s="18">
        <f t="shared" si="2"/>
        <v>69.04761904761905</v>
      </c>
      <c r="T45" s="136">
        <f t="shared" si="3"/>
      </c>
      <c r="U45" s="4" t="s">
        <v>34</v>
      </c>
    </row>
    <row r="46" spans="1:20" ht="15" customHeight="1">
      <c r="A46" s="31" t="s">
        <v>34</v>
      </c>
      <c r="B46" s="147" t="s">
        <v>77</v>
      </c>
      <c r="C46" s="27">
        <v>136</v>
      </c>
      <c r="D46" s="21">
        <v>10</v>
      </c>
      <c r="E46" s="21">
        <v>126</v>
      </c>
      <c r="F46" s="21">
        <v>4</v>
      </c>
      <c r="G46" s="21">
        <v>0</v>
      </c>
      <c r="H46" s="27">
        <v>132</v>
      </c>
      <c r="I46" s="27">
        <v>130</v>
      </c>
      <c r="J46" s="21">
        <v>115</v>
      </c>
      <c r="K46" s="21">
        <v>0</v>
      </c>
      <c r="L46" s="21">
        <v>14</v>
      </c>
      <c r="M46" s="21">
        <v>0</v>
      </c>
      <c r="N46" s="21">
        <v>0</v>
      </c>
      <c r="O46" s="21"/>
      <c r="P46" s="21">
        <v>1</v>
      </c>
      <c r="Q46" s="21">
        <v>2</v>
      </c>
      <c r="R46" s="27">
        <v>17</v>
      </c>
      <c r="S46" s="18">
        <f t="shared" si="2"/>
        <v>88.46153846153845</v>
      </c>
      <c r="T46" s="136">
        <f t="shared" si="3"/>
      </c>
    </row>
    <row r="47" spans="1:20" ht="15" customHeight="1">
      <c r="A47" s="31" t="s">
        <v>36</v>
      </c>
      <c r="B47" s="142" t="s">
        <v>78</v>
      </c>
      <c r="C47" s="20">
        <v>242</v>
      </c>
      <c r="D47" s="24">
        <v>119</v>
      </c>
      <c r="E47" s="24">
        <v>123</v>
      </c>
      <c r="F47" s="24">
        <v>0</v>
      </c>
      <c r="G47" s="24">
        <v>0</v>
      </c>
      <c r="H47" s="20">
        <v>242</v>
      </c>
      <c r="I47" s="20">
        <v>168</v>
      </c>
      <c r="J47" s="24">
        <v>106</v>
      </c>
      <c r="K47" s="24">
        <v>1</v>
      </c>
      <c r="L47" s="24">
        <v>56</v>
      </c>
      <c r="M47" s="24">
        <v>5</v>
      </c>
      <c r="N47" s="24">
        <v>0</v>
      </c>
      <c r="O47" s="24"/>
      <c r="P47" s="24">
        <v>0</v>
      </c>
      <c r="Q47" s="24">
        <v>74</v>
      </c>
      <c r="R47" s="20">
        <v>135</v>
      </c>
      <c r="S47" s="18">
        <f t="shared" si="2"/>
        <v>63.69047619047619</v>
      </c>
      <c r="T47" s="136">
        <f t="shared" si="3"/>
      </c>
    </row>
    <row r="48" spans="1:20" ht="15" customHeight="1">
      <c r="A48" s="31" t="s">
        <v>38</v>
      </c>
      <c r="B48" s="143" t="s">
        <v>79</v>
      </c>
      <c r="C48" s="20">
        <v>190</v>
      </c>
      <c r="D48" s="24">
        <v>78</v>
      </c>
      <c r="E48" s="24">
        <v>112</v>
      </c>
      <c r="F48" s="24">
        <v>0</v>
      </c>
      <c r="G48" s="24"/>
      <c r="H48" s="20">
        <v>190</v>
      </c>
      <c r="I48" s="20">
        <v>143</v>
      </c>
      <c r="J48" s="24">
        <v>103</v>
      </c>
      <c r="K48" s="24">
        <v>0</v>
      </c>
      <c r="L48" s="24">
        <v>39</v>
      </c>
      <c r="M48" s="24">
        <v>1</v>
      </c>
      <c r="N48" s="24">
        <v>0</v>
      </c>
      <c r="O48" s="24"/>
      <c r="P48" s="24">
        <v>0</v>
      </c>
      <c r="Q48" s="24">
        <v>47</v>
      </c>
      <c r="R48" s="20">
        <v>87</v>
      </c>
      <c r="S48" s="18">
        <f t="shared" si="2"/>
        <v>72.02797202797203</v>
      </c>
      <c r="T48" s="136">
        <f t="shared" si="3"/>
      </c>
    </row>
    <row r="49" spans="1:20" ht="15" customHeight="1">
      <c r="A49" s="31" t="s">
        <v>40</v>
      </c>
      <c r="B49" s="162" t="s">
        <v>104</v>
      </c>
      <c r="C49" s="20">
        <v>287</v>
      </c>
      <c r="D49" s="24">
        <v>157</v>
      </c>
      <c r="E49" s="24">
        <v>130</v>
      </c>
      <c r="F49" s="24">
        <v>0</v>
      </c>
      <c r="G49" s="24"/>
      <c r="H49" s="20">
        <v>287</v>
      </c>
      <c r="I49" s="20">
        <v>178</v>
      </c>
      <c r="J49" s="24">
        <v>104</v>
      </c>
      <c r="K49" s="24">
        <v>5</v>
      </c>
      <c r="L49" s="24">
        <v>64</v>
      </c>
      <c r="M49" s="24">
        <v>0</v>
      </c>
      <c r="N49" s="24">
        <v>0</v>
      </c>
      <c r="O49" s="24"/>
      <c r="P49" s="24">
        <v>5</v>
      </c>
      <c r="Q49" s="24">
        <v>109</v>
      </c>
      <c r="R49" s="20">
        <v>178</v>
      </c>
      <c r="S49" s="18">
        <f t="shared" si="2"/>
        <v>61.23595505617978</v>
      </c>
      <c r="T49" s="136">
        <f t="shared" si="3"/>
      </c>
    </row>
    <row r="50" spans="1:20" ht="15" customHeight="1">
      <c r="A50" s="31" t="s">
        <v>42</v>
      </c>
      <c r="B50" s="163" t="s">
        <v>80</v>
      </c>
      <c r="C50" s="20">
        <v>47</v>
      </c>
      <c r="D50" s="24">
        <v>3</v>
      </c>
      <c r="E50" s="24">
        <v>44</v>
      </c>
      <c r="F50" s="24">
        <v>2</v>
      </c>
      <c r="G50" s="24"/>
      <c r="H50" s="20">
        <v>45</v>
      </c>
      <c r="I50" s="20">
        <v>45</v>
      </c>
      <c r="J50" s="24">
        <v>44</v>
      </c>
      <c r="K50" s="24">
        <v>1</v>
      </c>
      <c r="L50" s="24">
        <v>0</v>
      </c>
      <c r="M50" s="24">
        <v>0</v>
      </c>
      <c r="N50" s="24">
        <v>0</v>
      </c>
      <c r="O50" s="24"/>
      <c r="P50" s="24">
        <v>0</v>
      </c>
      <c r="Q50" s="24">
        <v>0</v>
      </c>
      <c r="R50" s="20">
        <v>0</v>
      </c>
      <c r="S50" s="18">
        <f t="shared" si="2"/>
        <v>100</v>
      </c>
      <c r="T50" s="136">
        <f t="shared" si="3"/>
      </c>
    </row>
    <row r="51" spans="1:20" ht="15" customHeight="1">
      <c r="A51" s="31" t="s">
        <v>44</v>
      </c>
      <c r="B51" s="163" t="s">
        <v>81</v>
      </c>
      <c r="C51" s="20">
        <v>206</v>
      </c>
      <c r="D51" s="24">
        <v>102</v>
      </c>
      <c r="E51" s="24">
        <v>104</v>
      </c>
      <c r="F51" s="24">
        <v>1</v>
      </c>
      <c r="G51" s="24"/>
      <c r="H51" s="20">
        <v>205</v>
      </c>
      <c r="I51" s="20">
        <v>127</v>
      </c>
      <c r="J51" s="24">
        <v>88</v>
      </c>
      <c r="K51" s="24">
        <v>5</v>
      </c>
      <c r="L51" s="24">
        <v>32</v>
      </c>
      <c r="M51" s="24">
        <v>2</v>
      </c>
      <c r="N51" s="24"/>
      <c r="O51" s="24"/>
      <c r="P51" s="24">
        <v>0</v>
      </c>
      <c r="Q51" s="24">
        <v>78</v>
      </c>
      <c r="R51" s="20">
        <v>112</v>
      </c>
      <c r="S51" s="18">
        <f t="shared" si="2"/>
        <v>73.22834645669292</v>
      </c>
      <c r="T51" s="136">
        <f t="shared" si="3"/>
      </c>
    </row>
    <row r="52" spans="1:20" ht="15" customHeight="1">
      <c r="A52" s="31" t="s">
        <v>46</v>
      </c>
      <c r="B52" s="164" t="s">
        <v>142</v>
      </c>
      <c r="C52" s="29">
        <v>250</v>
      </c>
      <c r="D52" s="30">
        <v>143</v>
      </c>
      <c r="E52" s="30">
        <v>107</v>
      </c>
      <c r="F52" s="30"/>
      <c r="G52" s="30"/>
      <c r="H52" s="29">
        <v>250</v>
      </c>
      <c r="I52" s="29">
        <v>133</v>
      </c>
      <c r="J52" s="30">
        <v>65</v>
      </c>
      <c r="K52" s="30">
        <v>1</v>
      </c>
      <c r="L52" s="30">
        <v>61</v>
      </c>
      <c r="M52" s="30">
        <v>6</v>
      </c>
      <c r="N52" s="30"/>
      <c r="O52" s="30"/>
      <c r="P52" s="30"/>
      <c r="Q52" s="30">
        <v>117</v>
      </c>
      <c r="R52" s="29">
        <v>184</v>
      </c>
      <c r="S52" s="18">
        <f t="shared" si="2"/>
        <v>49.62406015037594</v>
      </c>
      <c r="T52" s="136">
        <f t="shared" si="3"/>
      </c>
    </row>
    <row r="53" spans="1:21" ht="15" customHeight="1">
      <c r="A53" s="16" t="s">
        <v>82</v>
      </c>
      <c r="B53" s="146" t="s">
        <v>83</v>
      </c>
      <c r="C53" s="17">
        <f>+D53+E53</f>
        <v>249</v>
      </c>
      <c r="D53" s="17">
        <f>+SUM(D54:D55)</f>
        <v>77</v>
      </c>
      <c r="E53" s="17">
        <f aca="true" t="shared" si="8" ref="E53:Q53">+SUM(E54:E55)</f>
        <v>172</v>
      </c>
      <c r="F53" s="17">
        <f t="shared" si="8"/>
        <v>5</v>
      </c>
      <c r="G53" s="17">
        <f t="shared" si="8"/>
        <v>0</v>
      </c>
      <c r="H53" s="17">
        <f>+I53+Q53</f>
        <v>244</v>
      </c>
      <c r="I53" s="17">
        <f>+J53+K53+L53+M53+N53+O53+P53</f>
        <v>227</v>
      </c>
      <c r="J53" s="17">
        <f t="shared" si="8"/>
        <v>145</v>
      </c>
      <c r="K53" s="17">
        <f t="shared" si="8"/>
        <v>11</v>
      </c>
      <c r="L53" s="17">
        <f t="shared" si="8"/>
        <v>71</v>
      </c>
      <c r="M53" s="17">
        <f t="shared" si="8"/>
        <v>0</v>
      </c>
      <c r="N53" s="17">
        <f t="shared" si="8"/>
        <v>0</v>
      </c>
      <c r="O53" s="17">
        <f t="shared" si="8"/>
        <v>0</v>
      </c>
      <c r="P53" s="17">
        <f t="shared" si="8"/>
        <v>0</v>
      </c>
      <c r="Q53" s="17">
        <f t="shared" si="8"/>
        <v>17</v>
      </c>
      <c r="R53" s="17">
        <f>+H53-J53-K53</f>
        <v>88</v>
      </c>
      <c r="S53" s="18">
        <f t="shared" si="2"/>
        <v>68.72246696035242</v>
      </c>
      <c r="T53" s="136">
        <f t="shared" si="3"/>
      </c>
      <c r="U53" s="4" t="s">
        <v>34</v>
      </c>
    </row>
    <row r="54" spans="1:20" ht="15" customHeight="1">
      <c r="A54" s="33" t="s">
        <v>34</v>
      </c>
      <c r="B54" s="142" t="s">
        <v>135</v>
      </c>
      <c r="C54" s="27">
        <v>123</v>
      </c>
      <c r="D54" s="21">
        <v>25</v>
      </c>
      <c r="E54" s="21">
        <v>98</v>
      </c>
      <c r="F54" s="21">
        <v>4</v>
      </c>
      <c r="G54" s="21">
        <v>0</v>
      </c>
      <c r="H54" s="27">
        <v>119</v>
      </c>
      <c r="I54" s="27">
        <v>113</v>
      </c>
      <c r="J54" s="21">
        <v>94</v>
      </c>
      <c r="K54" s="21">
        <v>2</v>
      </c>
      <c r="L54" s="21">
        <v>17</v>
      </c>
      <c r="M54" s="21">
        <v>0</v>
      </c>
      <c r="N54" s="21">
        <v>0</v>
      </c>
      <c r="O54" s="21"/>
      <c r="P54" s="21">
        <v>0</v>
      </c>
      <c r="Q54" s="21">
        <v>6</v>
      </c>
      <c r="R54" s="27">
        <v>23</v>
      </c>
      <c r="S54" s="18">
        <f t="shared" si="2"/>
        <v>84.95575221238938</v>
      </c>
      <c r="T54" s="136">
        <f t="shared" si="3"/>
      </c>
    </row>
    <row r="55" spans="1:20" ht="15" customHeight="1">
      <c r="A55" s="34" t="s">
        <v>36</v>
      </c>
      <c r="B55" s="144" t="s">
        <v>127</v>
      </c>
      <c r="C55" s="29">
        <v>126</v>
      </c>
      <c r="D55" s="30">
        <v>52</v>
      </c>
      <c r="E55" s="30">
        <v>74</v>
      </c>
      <c r="F55" s="30">
        <v>1</v>
      </c>
      <c r="G55" s="30"/>
      <c r="H55" s="29">
        <v>125</v>
      </c>
      <c r="I55" s="29">
        <v>114</v>
      </c>
      <c r="J55" s="30">
        <v>51</v>
      </c>
      <c r="K55" s="30">
        <v>9</v>
      </c>
      <c r="L55" s="30">
        <v>54</v>
      </c>
      <c r="M55" s="30"/>
      <c r="N55" s="30">
        <v>0</v>
      </c>
      <c r="O55" s="30"/>
      <c r="P55" s="30">
        <v>0</v>
      </c>
      <c r="Q55" s="30">
        <v>11</v>
      </c>
      <c r="R55" s="29">
        <v>65</v>
      </c>
      <c r="S55" s="18">
        <f t="shared" si="2"/>
        <v>52.63157894736842</v>
      </c>
      <c r="T55" s="136">
        <f t="shared" si="3"/>
      </c>
    </row>
    <row r="56" spans="1:21" ht="15" customHeight="1">
      <c r="A56" s="16" t="s">
        <v>84</v>
      </c>
      <c r="B56" s="146" t="s">
        <v>85</v>
      </c>
      <c r="C56" s="17">
        <f>+D56+E56</f>
        <v>1090</v>
      </c>
      <c r="D56" s="17">
        <f>+SUM(D57:D64)</f>
        <v>452</v>
      </c>
      <c r="E56" s="17">
        <f aca="true" t="shared" si="9" ref="E56:Q56">+SUM(E57:E64)</f>
        <v>638</v>
      </c>
      <c r="F56" s="17">
        <f t="shared" si="9"/>
        <v>6</v>
      </c>
      <c r="G56" s="17">
        <f t="shared" si="9"/>
        <v>0</v>
      </c>
      <c r="H56" s="17">
        <f>+I56+Q56</f>
        <v>1084</v>
      </c>
      <c r="I56" s="17">
        <f>+J56+K56+L56+M56+N56+O56+P56</f>
        <v>855</v>
      </c>
      <c r="J56" s="17">
        <f t="shared" si="9"/>
        <v>600</v>
      </c>
      <c r="K56" s="17">
        <f t="shared" si="9"/>
        <v>9</v>
      </c>
      <c r="L56" s="17">
        <f t="shared" si="9"/>
        <v>242</v>
      </c>
      <c r="M56" s="17">
        <f t="shared" si="9"/>
        <v>4</v>
      </c>
      <c r="N56" s="17">
        <f t="shared" si="9"/>
        <v>0</v>
      </c>
      <c r="O56" s="17">
        <f t="shared" si="9"/>
        <v>0</v>
      </c>
      <c r="P56" s="17">
        <f t="shared" si="9"/>
        <v>0</v>
      </c>
      <c r="Q56" s="17">
        <f t="shared" si="9"/>
        <v>229</v>
      </c>
      <c r="R56" s="17">
        <f>+H56-J56-K56</f>
        <v>475</v>
      </c>
      <c r="S56" s="18">
        <f t="shared" si="2"/>
        <v>71.2280701754386</v>
      </c>
      <c r="T56" s="136">
        <f t="shared" si="3"/>
      </c>
      <c r="U56" s="4" t="s">
        <v>34</v>
      </c>
    </row>
    <row r="57" spans="1:20" ht="15" customHeight="1">
      <c r="A57" s="35" t="s">
        <v>34</v>
      </c>
      <c r="B57" s="145" t="s">
        <v>86</v>
      </c>
      <c r="C57" s="27">
        <v>78</v>
      </c>
      <c r="D57" s="21">
        <v>10</v>
      </c>
      <c r="E57" s="21">
        <v>68</v>
      </c>
      <c r="F57" s="21">
        <v>4</v>
      </c>
      <c r="G57" s="21">
        <v>0</v>
      </c>
      <c r="H57" s="27">
        <v>74</v>
      </c>
      <c r="I57" s="27">
        <v>71</v>
      </c>
      <c r="J57" s="21">
        <v>66</v>
      </c>
      <c r="K57" s="21">
        <v>1</v>
      </c>
      <c r="L57" s="21">
        <v>4</v>
      </c>
      <c r="M57" s="21">
        <v>0</v>
      </c>
      <c r="N57" s="21">
        <v>0</v>
      </c>
      <c r="O57" s="21">
        <v>0</v>
      </c>
      <c r="P57" s="21">
        <v>0</v>
      </c>
      <c r="Q57" s="21">
        <v>3</v>
      </c>
      <c r="R57" s="27">
        <v>7</v>
      </c>
      <c r="S57" s="18">
        <f t="shared" si="2"/>
        <v>94.36619718309859</v>
      </c>
      <c r="T57" s="136">
        <f t="shared" si="3"/>
      </c>
    </row>
    <row r="58" spans="1:20" ht="15" customHeight="1">
      <c r="A58" s="33" t="s">
        <v>36</v>
      </c>
      <c r="B58" s="142" t="s">
        <v>87</v>
      </c>
      <c r="C58" s="20">
        <v>24</v>
      </c>
      <c r="D58" s="24">
        <v>2</v>
      </c>
      <c r="E58" s="24">
        <v>22</v>
      </c>
      <c r="F58" s="24">
        <v>0</v>
      </c>
      <c r="G58" s="24">
        <v>0</v>
      </c>
      <c r="H58" s="20">
        <v>24</v>
      </c>
      <c r="I58" s="20">
        <v>24</v>
      </c>
      <c r="J58" s="24">
        <v>24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0">
        <v>0</v>
      </c>
      <c r="S58" s="18">
        <f t="shared" si="2"/>
        <v>100</v>
      </c>
      <c r="T58" s="136">
        <f t="shared" si="3"/>
      </c>
    </row>
    <row r="59" spans="1:20" ht="15" customHeight="1">
      <c r="A59" s="35" t="s">
        <v>38</v>
      </c>
      <c r="B59" s="142" t="s">
        <v>88</v>
      </c>
      <c r="C59" s="20">
        <v>246</v>
      </c>
      <c r="D59" s="24">
        <v>108</v>
      </c>
      <c r="E59" s="24">
        <v>138</v>
      </c>
      <c r="F59" s="24">
        <v>2</v>
      </c>
      <c r="G59" s="24">
        <v>0</v>
      </c>
      <c r="H59" s="20">
        <v>244</v>
      </c>
      <c r="I59" s="20">
        <v>198</v>
      </c>
      <c r="J59" s="24">
        <v>148</v>
      </c>
      <c r="K59" s="24">
        <v>6</v>
      </c>
      <c r="L59" s="24">
        <v>43</v>
      </c>
      <c r="M59" s="24">
        <v>1</v>
      </c>
      <c r="N59" s="24">
        <v>0</v>
      </c>
      <c r="O59" s="24">
        <v>0</v>
      </c>
      <c r="P59" s="24">
        <v>0</v>
      </c>
      <c r="Q59" s="24">
        <v>46</v>
      </c>
      <c r="R59" s="20">
        <v>90</v>
      </c>
      <c r="S59" s="18">
        <f t="shared" si="2"/>
        <v>77.77777777777779</v>
      </c>
      <c r="T59" s="136">
        <f t="shared" si="3"/>
      </c>
    </row>
    <row r="60" spans="1:20" ht="15" customHeight="1">
      <c r="A60" s="33" t="s">
        <v>40</v>
      </c>
      <c r="B60" s="142" t="s">
        <v>96</v>
      </c>
      <c r="C60" s="20">
        <v>211</v>
      </c>
      <c r="D60" s="24">
        <v>116</v>
      </c>
      <c r="E60" s="24">
        <v>95</v>
      </c>
      <c r="F60" s="24"/>
      <c r="G60" s="24">
        <v>0</v>
      </c>
      <c r="H60" s="20">
        <v>211</v>
      </c>
      <c r="I60" s="20">
        <v>145</v>
      </c>
      <c r="J60" s="24">
        <v>68</v>
      </c>
      <c r="K60" s="24"/>
      <c r="L60" s="24">
        <v>74</v>
      </c>
      <c r="M60" s="24">
        <v>3</v>
      </c>
      <c r="N60" s="24"/>
      <c r="O60" s="24"/>
      <c r="P60" s="24"/>
      <c r="Q60" s="24">
        <v>66</v>
      </c>
      <c r="R60" s="20">
        <v>143</v>
      </c>
      <c r="S60" s="18">
        <f t="shared" si="2"/>
        <v>46.89655172413793</v>
      </c>
      <c r="T60" s="136">
        <f t="shared" si="3"/>
      </c>
    </row>
    <row r="61" spans="1:20" ht="15" customHeight="1">
      <c r="A61" s="35" t="s">
        <v>42</v>
      </c>
      <c r="B61" s="142" t="s">
        <v>89</v>
      </c>
      <c r="C61" s="20">
        <v>71</v>
      </c>
      <c r="D61" s="24">
        <v>11</v>
      </c>
      <c r="E61" s="24">
        <v>60</v>
      </c>
      <c r="F61" s="24"/>
      <c r="G61" s="24">
        <v>0</v>
      </c>
      <c r="H61" s="20">
        <v>71</v>
      </c>
      <c r="I61" s="20">
        <v>71</v>
      </c>
      <c r="J61" s="24">
        <v>70</v>
      </c>
      <c r="K61" s="24">
        <v>1</v>
      </c>
      <c r="L61" s="24"/>
      <c r="M61" s="24"/>
      <c r="N61" s="24"/>
      <c r="O61" s="24"/>
      <c r="P61" s="24"/>
      <c r="Q61" s="24">
        <v>0</v>
      </c>
      <c r="R61" s="20">
        <v>0</v>
      </c>
      <c r="S61" s="18">
        <f t="shared" si="2"/>
        <v>100</v>
      </c>
      <c r="T61" s="136">
        <f t="shared" si="3"/>
      </c>
    </row>
    <row r="62" spans="1:20" ht="15" customHeight="1">
      <c r="A62" s="33" t="s">
        <v>44</v>
      </c>
      <c r="B62" s="142" t="s">
        <v>130</v>
      </c>
      <c r="C62" s="20">
        <v>220</v>
      </c>
      <c r="D62" s="24">
        <v>93</v>
      </c>
      <c r="E62" s="24">
        <v>127</v>
      </c>
      <c r="F62" s="24">
        <v>0</v>
      </c>
      <c r="G62" s="24">
        <v>0</v>
      </c>
      <c r="H62" s="20">
        <v>220</v>
      </c>
      <c r="I62" s="20">
        <v>166</v>
      </c>
      <c r="J62" s="24">
        <v>83</v>
      </c>
      <c r="K62" s="24"/>
      <c r="L62" s="24">
        <v>83</v>
      </c>
      <c r="M62" s="24">
        <v>0</v>
      </c>
      <c r="N62" s="24">
        <v>0</v>
      </c>
      <c r="O62" s="24">
        <v>0</v>
      </c>
      <c r="P62" s="24"/>
      <c r="Q62" s="24">
        <v>54</v>
      </c>
      <c r="R62" s="20">
        <v>137</v>
      </c>
      <c r="S62" s="18">
        <f t="shared" si="2"/>
        <v>50</v>
      </c>
      <c r="T62" s="136">
        <f t="shared" si="3"/>
      </c>
    </row>
    <row r="63" spans="1:20" ht="15" customHeight="1">
      <c r="A63" s="35" t="s">
        <v>46</v>
      </c>
      <c r="B63" s="142" t="s">
        <v>128</v>
      </c>
      <c r="C63" s="20">
        <v>70</v>
      </c>
      <c r="D63" s="24">
        <v>29</v>
      </c>
      <c r="E63" s="24">
        <v>41</v>
      </c>
      <c r="F63" s="24"/>
      <c r="G63" s="24"/>
      <c r="H63" s="20">
        <v>70</v>
      </c>
      <c r="I63" s="20">
        <v>70</v>
      </c>
      <c r="J63" s="24">
        <v>69</v>
      </c>
      <c r="K63" s="24">
        <v>1</v>
      </c>
      <c r="L63" s="24"/>
      <c r="M63" s="24"/>
      <c r="N63" s="24"/>
      <c r="O63" s="24"/>
      <c r="P63" s="24"/>
      <c r="Q63" s="24">
        <v>0</v>
      </c>
      <c r="R63" s="20">
        <v>0</v>
      </c>
      <c r="S63" s="18">
        <f t="shared" si="2"/>
        <v>100</v>
      </c>
      <c r="T63" s="136">
        <f t="shared" si="3"/>
      </c>
    </row>
    <row r="64" spans="1:20" ht="15" customHeight="1">
      <c r="A64" s="33" t="s">
        <v>48</v>
      </c>
      <c r="B64" s="144" t="s">
        <v>147</v>
      </c>
      <c r="C64" s="29">
        <v>170</v>
      </c>
      <c r="D64" s="30">
        <v>83</v>
      </c>
      <c r="E64" s="30">
        <v>87</v>
      </c>
      <c r="F64" s="30"/>
      <c r="G64" s="30"/>
      <c r="H64" s="29">
        <v>170</v>
      </c>
      <c r="I64" s="29">
        <v>110</v>
      </c>
      <c r="J64" s="30">
        <v>72</v>
      </c>
      <c r="K64" s="30"/>
      <c r="L64" s="30">
        <v>38</v>
      </c>
      <c r="M64" s="30"/>
      <c r="N64" s="30"/>
      <c r="O64" s="30"/>
      <c r="P64" s="30"/>
      <c r="Q64" s="30">
        <v>60</v>
      </c>
      <c r="R64" s="29">
        <v>98</v>
      </c>
      <c r="S64" s="18">
        <f t="shared" si="2"/>
        <v>65.45454545454545</v>
      </c>
      <c r="T64" s="136">
        <f t="shared" si="3"/>
      </c>
    </row>
    <row r="65" spans="1:21" ht="15" customHeight="1">
      <c r="A65" s="16" t="s">
        <v>90</v>
      </c>
      <c r="B65" s="146" t="s">
        <v>91</v>
      </c>
      <c r="C65" s="17">
        <f>+D65+E65</f>
        <v>764</v>
      </c>
      <c r="D65" s="17">
        <f>+SUM(D66:D70)</f>
        <v>307</v>
      </c>
      <c r="E65" s="17">
        <f>+SUM(E66:E70)</f>
        <v>457</v>
      </c>
      <c r="F65" s="17">
        <f>+SUM(F66:F70)</f>
        <v>5</v>
      </c>
      <c r="G65" s="17">
        <f>+SUM(G66:G70)</f>
        <v>0</v>
      </c>
      <c r="H65" s="17">
        <f>+I65+Q65</f>
        <v>759</v>
      </c>
      <c r="I65" s="17">
        <f>+J65+K65+L65+M65+N65+O65+P65</f>
        <v>567</v>
      </c>
      <c r="J65" s="17">
        <f aca="true" t="shared" si="10" ref="J65:Q65">+SUM(J66:J70)</f>
        <v>419</v>
      </c>
      <c r="K65" s="17">
        <f t="shared" si="10"/>
        <v>0</v>
      </c>
      <c r="L65" s="17">
        <f t="shared" si="10"/>
        <v>143</v>
      </c>
      <c r="M65" s="17">
        <f t="shared" si="10"/>
        <v>5</v>
      </c>
      <c r="N65" s="17">
        <f t="shared" si="10"/>
        <v>0</v>
      </c>
      <c r="O65" s="17">
        <f t="shared" si="10"/>
        <v>0</v>
      </c>
      <c r="P65" s="17">
        <f t="shared" si="10"/>
        <v>0</v>
      </c>
      <c r="Q65" s="17">
        <f t="shared" si="10"/>
        <v>192</v>
      </c>
      <c r="R65" s="17">
        <f>+H65-J65-K65</f>
        <v>340</v>
      </c>
      <c r="S65" s="18">
        <f t="shared" si="2"/>
        <v>73.89770723104057</v>
      </c>
      <c r="T65" s="136">
        <f t="shared" si="3"/>
      </c>
      <c r="U65" s="4" t="s">
        <v>34</v>
      </c>
    </row>
    <row r="66" spans="1:20" ht="15" customHeight="1">
      <c r="A66" s="35">
        <v>1</v>
      </c>
      <c r="B66" s="145" t="s">
        <v>60</v>
      </c>
      <c r="C66" s="27">
        <v>106</v>
      </c>
      <c r="D66" s="21">
        <v>14</v>
      </c>
      <c r="E66" s="21">
        <v>92</v>
      </c>
      <c r="F66" s="21">
        <v>3</v>
      </c>
      <c r="G66" s="21">
        <v>0</v>
      </c>
      <c r="H66" s="27">
        <v>103</v>
      </c>
      <c r="I66" s="27">
        <v>98</v>
      </c>
      <c r="J66" s="21">
        <v>90</v>
      </c>
      <c r="K66" s="21">
        <v>0</v>
      </c>
      <c r="L66" s="21">
        <v>8</v>
      </c>
      <c r="M66" s="21">
        <v>0</v>
      </c>
      <c r="N66" s="21">
        <v>0</v>
      </c>
      <c r="O66" s="21">
        <v>0</v>
      </c>
      <c r="P66" s="21">
        <v>0</v>
      </c>
      <c r="Q66" s="21">
        <v>5</v>
      </c>
      <c r="R66" s="27">
        <v>13</v>
      </c>
      <c r="S66" s="18">
        <f t="shared" si="2"/>
        <v>91.83673469387756</v>
      </c>
      <c r="T66" s="136">
        <f t="shared" si="3"/>
      </c>
    </row>
    <row r="67" spans="1:20" ht="15" customHeight="1">
      <c r="A67" s="31">
        <v>2</v>
      </c>
      <c r="B67" s="147" t="s">
        <v>154</v>
      </c>
      <c r="C67" s="32">
        <v>18</v>
      </c>
      <c r="D67" s="23">
        <v>0</v>
      </c>
      <c r="E67" s="23">
        <v>18</v>
      </c>
      <c r="F67" s="23"/>
      <c r="G67" s="23"/>
      <c r="H67" s="32">
        <v>18</v>
      </c>
      <c r="I67" s="32">
        <v>18</v>
      </c>
      <c r="J67" s="23">
        <v>13</v>
      </c>
      <c r="K67" s="23"/>
      <c r="L67" s="23">
        <v>5</v>
      </c>
      <c r="M67" s="23"/>
      <c r="N67" s="23"/>
      <c r="O67" s="23"/>
      <c r="P67" s="23"/>
      <c r="Q67" s="23">
        <v>0</v>
      </c>
      <c r="R67" s="32">
        <v>5</v>
      </c>
      <c r="S67" s="18">
        <f t="shared" si="2"/>
        <v>72.22222222222221</v>
      </c>
      <c r="T67" s="136"/>
    </row>
    <row r="68" spans="1:20" ht="15" customHeight="1">
      <c r="A68" s="35">
        <v>3</v>
      </c>
      <c r="B68" s="142" t="s">
        <v>155</v>
      </c>
      <c r="C68" s="20">
        <v>249</v>
      </c>
      <c r="D68" s="24">
        <v>112</v>
      </c>
      <c r="E68" s="24">
        <v>137</v>
      </c>
      <c r="F68" s="24">
        <v>0</v>
      </c>
      <c r="G68" s="24">
        <v>0</v>
      </c>
      <c r="H68" s="20">
        <v>249</v>
      </c>
      <c r="I68" s="20">
        <v>175</v>
      </c>
      <c r="J68" s="24">
        <v>130</v>
      </c>
      <c r="K68" s="24">
        <v>0</v>
      </c>
      <c r="L68" s="24">
        <v>43</v>
      </c>
      <c r="M68" s="24">
        <v>2</v>
      </c>
      <c r="N68" s="24">
        <v>0</v>
      </c>
      <c r="O68" s="24">
        <v>0</v>
      </c>
      <c r="P68" s="24">
        <v>0</v>
      </c>
      <c r="Q68" s="24">
        <v>74</v>
      </c>
      <c r="R68" s="20">
        <v>119</v>
      </c>
      <c r="S68" s="18">
        <f t="shared" si="2"/>
        <v>74.28571428571429</v>
      </c>
      <c r="T68" s="136">
        <f t="shared" si="3"/>
      </c>
    </row>
    <row r="69" spans="1:20" ht="15" customHeight="1">
      <c r="A69" s="31">
        <v>4</v>
      </c>
      <c r="B69" s="142" t="s">
        <v>156</v>
      </c>
      <c r="C69" s="20">
        <v>218</v>
      </c>
      <c r="D69" s="24">
        <v>93</v>
      </c>
      <c r="E69" s="24">
        <v>125</v>
      </c>
      <c r="F69" s="24">
        <v>0</v>
      </c>
      <c r="G69" s="24">
        <v>0</v>
      </c>
      <c r="H69" s="20">
        <v>218</v>
      </c>
      <c r="I69" s="20">
        <v>164</v>
      </c>
      <c r="J69" s="24">
        <v>107</v>
      </c>
      <c r="K69" s="24">
        <v>0</v>
      </c>
      <c r="L69" s="24">
        <v>55</v>
      </c>
      <c r="M69" s="24">
        <v>2</v>
      </c>
      <c r="N69" s="24">
        <v>0</v>
      </c>
      <c r="O69" s="24">
        <v>0</v>
      </c>
      <c r="P69" s="24">
        <v>0</v>
      </c>
      <c r="Q69" s="24">
        <v>54</v>
      </c>
      <c r="R69" s="20">
        <v>111</v>
      </c>
      <c r="S69" s="18">
        <f t="shared" si="2"/>
        <v>65.2439024390244</v>
      </c>
      <c r="T69" s="136">
        <f t="shared" si="3"/>
      </c>
    </row>
    <row r="70" spans="1:20" ht="15" customHeight="1">
      <c r="A70" s="35">
        <v>5</v>
      </c>
      <c r="B70" s="142" t="s">
        <v>157</v>
      </c>
      <c r="C70" s="20">
        <v>173</v>
      </c>
      <c r="D70" s="24">
        <v>88</v>
      </c>
      <c r="E70" s="24">
        <v>85</v>
      </c>
      <c r="F70" s="24">
        <v>2</v>
      </c>
      <c r="G70" s="24">
        <v>0</v>
      </c>
      <c r="H70" s="20">
        <v>171</v>
      </c>
      <c r="I70" s="20">
        <v>112</v>
      </c>
      <c r="J70" s="24">
        <v>79</v>
      </c>
      <c r="K70" s="24">
        <v>0</v>
      </c>
      <c r="L70" s="24">
        <v>32</v>
      </c>
      <c r="M70" s="24">
        <v>1</v>
      </c>
      <c r="N70" s="24">
        <v>0</v>
      </c>
      <c r="O70" s="24">
        <v>0</v>
      </c>
      <c r="P70" s="24">
        <v>0</v>
      </c>
      <c r="Q70" s="24">
        <v>59</v>
      </c>
      <c r="R70" s="20">
        <v>92</v>
      </c>
      <c r="S70" s="18">
        <f t="shared" si="2"/>
        <v>70.53571428571429</v>
      </c>
      <c r="T70" s="136">
        <f t="shared" si="3"/>
      </c>
    </row>
    <row r="71" spans="1:21" ht="15" customHeight="1">
      <c r="A71" s="16" t="s">
        <v>92</v>
      </c>
      <c r="B71" s="146" t="s">
        <v>93</v>
      </c>
      <c r="C71" s="17">
        <f>+D71+E71</f>
        <v>697</v>
      </c>
      <c r="D71" s="17">
        <f>+SUM(D72:D76)</f>
        <v>226</v>
      </c>
      <c r="E71" s="17">
        <f aca="true" t="shared" si="11" ref="E71:Q71">+SUM(E72:E76)</f>
        <v>471</v>
      </c>
      <c r="F71" s="17">
        <f t="shared" si="11"/>
        <v>7</v>
      </c>
      <c r="G71" s="17">
        <f t="shared" si="11"/>
        <v>6</v>
      </c>
      <c r="H71" s="17">
        <f>+I71+Q71</f>
        <v>690</v>
      </c>
      <c r="I71" s="17">
        <f>+J71+K71+L71+M71+N71+O71+P71</f>
        <v>534</v>
      </c>
      <c r="J71" s="17">
        <f t="shared" si="11"/>
        <v>440</v>
      </c>
      <c r="K71" s="17">
        <f t="shared" si="11"/>
        <v>3</v>
      </c>
      <c r="L71" s="17">
        <f t="shared" si="11"/>
        <v>83</v>
      </c>
      <c r="M71" s="17">
        <f t="shared" si="11"/>
        <v>1</v>
      </c>
      <c r="N71" s="17">
        <f t="shared" si="11"/>
        <v>0</v>
      </c>
      <c r="O71" s="17">
        <f t="shared" si="11"/>
        <v>0</v>
      </c>
      <c r="P71" s="17">
        <f t="shared" si="11"/>
        <v>7</v>
      </c>
      <c r="Q71" s="17">
        <f t="shared" si="11"/>
        <v>156</v>
      </c>
      <c r="R71" s="17">
        <f>+H71-J71-K71</f>
        <v>247</v>
      </c>
      <c r="S71" s="18">
        <f t="shared" si="2"/>
        <v>82.95880149812734</v>
      </c>
      <c r="T71" s="136">
        <f t="shared" si="3"/>
      </c>
      <c r="U71" s="4" t="s">
        <v>34</v>
      </c>
    </row>
    <row r="72" spans="1:20" ht="15" customHeight="1">
      <c r="A72" s="35">
        <v>1</v>
      </c>
      <c r="B72" s="140" t="s">
        <v>94</v>
      </c>
      <c r="C72" s="27">
        <v>120</v>
      </c>
      <c r="D72" s="21">
        <v>21</v>
      </c>
      <c r="E72" s="21">
        <v>99</v>
      </c>
      <c r="F72" s="21">
        <v>4</v>
      </c>
      <c r="G72" s="21">
        <v>0</v>
      </c>
      <c r="H72" s="27">
        <v>116</v>
      </c>
      <c r="I72" s="27">
        <v>102</v>
      </c>
      <c r="J72" s="21">
        <v>90</v>
      </c>
      <c r="K72" s="21">
        <v>1</v>
      </c>
      <c r="L72" s="21">
        <v>10</v>
      </c>
      <c r="M72" s="21">
        <v>0</v>
      </c>
      <c r="N72" s="21">
        <v>0</v>
      </c>
      <c r="O72" s="21">
        <v>0</v>
      </c>
      <c r="P72" s="21">
        <v>1</v>
      </c>
      <c r="Q72" s="21">
        <v>14</v>
      </c>
      <c r="R72" s="27">
        <v>25</v>
      </c>
      <c r="S72" s="18">
        <f t="shared" si="2"/>
        <v>89.2156862745098</v>
      </c>
      <c r="T72" s="136">
        <f t="shared" si="3"/>
      </c>
    </row>
    <row r="73" spans="1:20" ht="15" customHeight="1">
      <c r="A73" s="33">
        <v>2</v>
      </c>
      <c r="B73" s="142" t="s">
        <v>95</v>
      </c>
      <c r="C73" s="20">
        <v>236</v>
      </c>
      <c r="D73" s="24">
        <v>79</v>
      </c>
      <c r="E73" s="24">
        <v>157</v>
      </c>
      <c r="F73" s="24">
        <v>1</v>
      </c>
      <c r="G73" s="24">
        <v>0</v>
      </c>
      <c r="H73" s="20">
        <v>235</v>
      </c>
      <c r="I73" s="20">
        <v>177</v>
      </c>
      <c r="J73" s="24">
        <v>147</v>
      </c>
      <c r="K73" s="24">
        <v>1</v>
      </c>
      <c r="L73" s="24">
        <v>28</v>
      </c>
      <c r="M73" s="24">
        <v>1</v>
      </c>
      <c r="N73" s="24">
        <v>0</v>
      </c>
      <c r="O73" s="24">
        <v>0</v>
      </c>
      <c r="P73" s="24">
        <v>0</v>
      </c>
      <c r="Q73" s="24">
        <v>58</v>
      </c>
      <c r="R73" s="20">
        <v>87</v>
      </c>
      <c r="S73" s="18">
        <f t="shared" si="2"/>
        <v>83.61581920903954</v>
      </c>
      <c r="T73" s="136">
        <f t="shared" si="3"/>
      </c>
    </row>
    <row r="74" spans="1:20" ht="15" customHeight="1">
      <c r="A74" s="35">
        <v>3</v>
      </c>
      <c r="B74" s="142" t="s">
        <v>96</v>
      </c>
      <c r="C74" s="20">
        <v>54</v>
      </c>
      <c r="D74" s="24">
        <v>3</v>
      </c>
      <c r="E74" s="24">
        <v>51</v>
      </c>
      <c r="F74" s="24">
        <v>1</v>
      </c>
      <c r="G74" s="24"/>
      <c r="H74" s="20">
        <v>53</v>
      </c>
      <c r="I74" s="20">
        <v>53</v>
      </c>
      <c r="J74" s="24">
        <v>53</v>
      </c>
      <c r="K74" s="24"/>
      <c r="L74" s="24"/>
      <c r="M74" s="24"/>
      <c r="N74" s="24"/>
      <c r="O74" s="24"/>
      <c r="P74" s="24"/>
      <c r="Q74" s="24"/>
      <c r="R74" s="20">
        <v>0</v>
      </c>
      <c r="S74" s="18">
        <f t="shared" si="2"/>
        <v>100</v>
      </c>
      <c r="T74" s="136"/>
    </row>
    <row r="75" spans="1:20" ht="15" customHeight="1">
      <c r="A75" s="33">
        <v>4</v>
      </c>
      <c r="B75" s="142" t="s">
        <v>128</v>
      </c>
      <c r="C75" s="20">
        <v>129</v>
      </c>
      <c r="D75" s="24">
        <v>70</v>
      </c>
      <c r="E75" s="24">
        <v>59</v>
      </c>
      <c r="F75" s="24">
        <v>0</v>
      </c>
      <c r="G75" s="24">
        <v>0</v>
      </c>
      <c r="H75" s="20">
        <v>129</v>
      </c>
      <c r="I75" s="20">
        <v>78</v>
      </c>
      <c r="J75" s="24">
        <v>60</v>
      </c>
      <c r="K75" s="24">
        <v>0</v>
      </c>
      <c r="L75" s="24">
        <v>12</v>
      </c>
      <c r="M75" s="24">
        <v>0</v>
      </c>
      <c r="N75" s="24">
        <v>0</v>
      </c>
      <c r="O75" s="24">
        <v>0</v>
      </c>
      <c r="P75" s="24">
        <v>6</v>
      </c>
      <c r="Q75" s="24">
        <v>51</v>
      </c>
      <c r="R75" s="20">
        <v>69</v>
      </c>
      <c r="S75" s="18">
        <f t="shared" si="2"/>
        <v>76.92307692307693</v>
      </c>
      <c r="T75" s="136">
        <f t="shared" si="3"/>
      </c>
    </row>
    <row r="76" spans="1:20" ht="15" customHeight="1">
      <c r="A76" s="35">
        <v>5</v>
      </c>
      <c r="B76" s="144" t="s">
        <v>97</v>
      </c>
      <c r="C76" s="29">
        <v>158</v>
      </c>
      <c r="D76" s="30">
        <v>53</v>
      </c>
      <c r="E76" s="30">
        <v>105</v>
      </c>
      <c r="F76" s="30">
        <v>1</v>
      </c>
      <c r="G76" s="30">
        <v>6</v>
      </c>
      <c r="H76" s="29">
        <v>157</v>
      </c>
      <c r="I76" s="29">
        <v>124</v>
      </c>
      <c r="J76" s="30">
        <v>90</v>
      </c>
      <c r="K76" s="30">
        <v>1</v>
      </c>
      <c r="L76" s="30">
        <v>33</v>
      </c>
      <c r="M76" s="30">
        <v>0</v>
      </c>
      <c r="N76" s="30">
        <v>0</v>
      </c>
      <c r="O76" s="30">
        <v>0</v>
      </c>
      <c r="P76" s="30">
        <v>0</v>
      </c>
      <c r="Q76" s="30">
        <v>33</v>
      </c>
      <c r="R76" s="29">
        <v>66</v>
      </c>
      <c r="S76" s="18">
        <f t="shared" si="2"/>
        <v>73.38709677419355</v>
      </c>
      <c r="T76" s="136">
        <f t="shared" si="3"/>
      </c>
    </row>
    <row r="77" spans="1:21" ht="15" customHeight="1">
      <c r="A77" s="16" t="s">
        <v>98</v>
      </c>
      <c r="B77" s="146" t="s">
        <v>99</v>
      </c>
      <c r="C77" s="17">
        <f>+D77+E77</f>
        <v>749</v>
      </c>
      <c r="D77" s="17">
        <f>+SUM(D78:D83)</f>
        <v>272</v>
      </c>
      <c r="E77" s="17">
        <f>+SUM(E78:E83)</f>
        <v>477</v>
      </c>
      <c r="F77" s="17">
        <f>+SUM(F78:F83)</f>
        <v>7</v>
      </c>
      <c r="G77" s="17">
        <f>+SUM(G78:G83)</f>
        <v>0</v>
      </c>
      <c r="H77" s="17">
        <f>+I77+Q77</f>
        <v>742</v>
      </c>
      <c r="I77" s="17">
        <f>+J77+K77+L77+M77+N77+O77+P77</f>
        <v>577</v>
      </c>
      <c r="J77" s="17">
        <f aca="true" t="shared" si="12" ref="J77:Q77">+SUM(J78:J83)</f>
        <v>462</v>
      </c>
      <c r="K77" s="17">
        <f t="shared" si="12"/>
        <v>13</v>
      </c>
      <c r="L77" s="17">
        <f t="shared" si="12"/>
        <v>92</v>
      </c>
      <c r="M77" s="17">
        <f t="shared" si="12"/>
        <v>2</v>
      </c>
      <c r="N77" s="17">
        <f t="shared" si="12"/>
        <v>3</v>
      </c>
      <c r="O77" s="17">
        <f t="shared" si="12"/>
        <v>0</v>
      </c>
      <c r="P77" s="17">
        <f t="shared" si="12"/>
        <v>5</v>
      </c>
      <c r="Q77" s="17">
        <f t="shared" si="12"/>
        <v>165</v>
      </c>
      <c r="R77" s="17">
        <f>+H77-J77-K77</f>
        <v>267</v>
      </c>
      <c r="S77" s="18">
        <f t="shared" si="2"/>
        <v>82.32235701906413</v>
      </c>
      <c r="T77" s="136">
        <f t="shared" si="3"/>
      </c>
      <c r="U77" s="4" t="s">
        <v>34</v>
      </c>
    </row>
    <row r="78" spans="1:20" ht="15" customHeight="1">
      <c r="A78" s="26">
        <v>1</v>
      </c>
      <c r="B78" s="139" t="s">
        <v>100</v>
      </c>
      <c r="C78" s="137">
        <v>111</v>
      </c>
      <c r="D78" s="36">
        <v>5</v>
      </c>
      <c r="E78" s="36">
        <v>106</v>
      </c>
      <c r="F78" s="36">
        <v>5</v>
      </c>
      <c r="G78" s="36">
        <v>0</v>
      </c>
      <c r="H78" s="137">
        <v>106</v>
      </c>
      <c r="I78" s="137">
        <v>104</v>
      </c>
      <c r="J78" s="36">
        <v>96</v>
      </c>
      <c r="K78" s="36">
        <v>0</v>
      </c>
      <c r="L78" s="36">
        <v>7</v>
      </c>
      <c r="M78" s="36">
        <v>0</v>
      </c>
      <c r="N78" s="36">
        <v>0</v>
      </c>
      <c r="O78" s="36">
        <v>0</v>
      </c>
      <c r="P78" s="36">
        <v>1</v>
      </c>
      <c r="Q78" s="36">
        <v>2</v>
      </c>
      <c r="R78" s="137">
        <v>10</v>
      </c>
      <c r="S78" s="18">
        <f t="shared" si="2"/>
        <v>92.3076923076923</v>
      </c>
      <c r="T78" s="136">
        <f t="shared" si="3"/>
      </c>
    </row>
    <row r="79" spans="1:20" ht="15" customHeight="1">
      <c r="A79" s="165">
        <v>2</v>
      </c>
      <c r="B79" s="166" t="s">
        <v>101</v>
      </c>
      <c r="C79" s="168">
        <v>208</v>
      </c>
      <c r="D79" s="167">
        <v>70</v>
      </c>
      <c r="E79" s="167">
        <v>138</v>
      </c>
      <c r="F79" s="167">
        <v>0</v>
      </c>
      <c r="G79" s="167">
        <v>0</v>
      </c>
      <c r="H79" s="168">
        <v>208</v>
      </c>
      <c r="I79" s="168">
        <v>164</v>
      </c>
      <c r="J79" s="167">
        <v>132</v>
      </c>
      <c r="K79" s="167">
        <v>4</v>
      </c>
      <c r="L79" s="167">
        <v>23</v>
      </c>
      <c r="M79" s="167">
        <v>1</v>
      </c>
      <c r="N79" s="167">
        <v>1</v>
      </c>
      <c r="O79" s="167">
        <v>0</v>
      </c>
      <c r="P79" s="167">
        <v>3</v>
      </c>
      <c r="Q79" s="167">
        <v>44</v>
      </c>
      <c r="R79" s="168">
        <v>72</v>
      </c>
      <c r="S79" s="18">
        <f t="shared" si="2"/>
        <v>82.92682926829268</v>
      </c>
      <c r="T79" s="136"/>
    </row>
    <row r="80" spans="1:20" ht="15" customHeight="1">
      <c r="A80" s="26">
        <v>3</v>
      </c>
      <c r="B80" s="142" t="s">
        <v>102</v>
      </c>
      <c r="C80" s="138">
        <v>142</v>
      </c>
      <c r="D80" s="37">
        <v>57</v>
      </c>
      <c r="E80" s="37">
        <v>85</v>
      </c>
      <c r="F80" s="37">
        <v>0</v>
      </c>
      <c r="G80" s="37">
        <v>0</v>
      </c>
      <c r="H80" s="138">
        <v>142</v>
      </c>
      <c r="I80" s="138">
        <v>113</v>
      </c>
      <c r="J80" s="37">
        <v>92</v>
      </c>
      <c r="K80" s="37">
        <v>5</v>
      </c>
      <c r="L80" s="37">
        <v>15</v>
      </c>
      <c r="M80" s="37">
        <v>1</v>
      </c>
      <c r="N80" s="37">
        <v>0</v>
      </c>
      <c r="O80" s="37">
        <v>0</v>
      </c>
      <c r="P80" s="37">
        <v>0</v>
      </c>
      <c r="Q80" s="37">
        <v>29</v>
      </c>
      <c r="R80" s="138">
        <v>45</v>
      </c>
      <c r="S80" s="18">
        <f t="shared" si="2"/>
        <v>85.84070796460178</v>
      </c>
      <c r="T80" s="136">
        <f t="shared" si="3"/>
      </c>
    </row>
    <row r="81" spans="1:20" ht="15" customHeight="1">
      <c r="A81" s="165">
        <v>4</v>
      </c>
      <c r="B81" s="142" t="s">
        <v>103</v>
      </c>
      <c r="C81" s="138">
        <v>140</v>
      </c>
      <c r="D81" s="37">
        <v>70</v>
      </c>
      <c r="E81" s="37">
        <v>70</v>
      </c>
      <c r="F81" s="37">
        <v>0</v>
      </c>
      <c r="G81" s="37">
        <v>0</v>
      </c>
      <c r="H81" s="138">
        <v>140</v>
      </c>
      <c r="I81" s="138">
        <v>89</v>
      </c>
      <c r="J81" s="37">
        <v>71</v>
      </c>
      <c r="K81" s="37">
        <v>1</v>
      </c>
      <c r="L81" s="37">
        <v>17</v>
      </c>
      <c r="M81" s="37">
        <v>0</v>
      </c>
      <c r="N81" s="37">
        <v>0</v>
      </c>
      <c r="O81" s="37">
        <v>0</v>
      </c>
      <c r="P81" s="37">
        <v>0</v>
      </c>
      <c r="Q81" s="37">
        <v>51</v>
      </c>
      <c r="R81" s="138">
        <v>68</v>
      </c>
      <c r="S81" s="18">
        <f aca="true" t="shared" si="13" ref="S81:S98">+(J81+K81)/I81*100</f>
        <v>80.89887640449437</v>
      </c>
      <c r="T81" s="136">
        <f t="shared" si="3"/>
      </c>
    </row>
    <row r="82" spans="1:20" ht="15" customHeight="1">
      <c r="A82" s="26">
        <v>5</v>
      </c>
      <c r="B82" s="142" t="s">
        <v>54</v>
      </c>
      <c r="C82" s="138">
        <v>121</v>
      </c>
      <c r="D82" s="37">
        <v>65</v>
      </c>
      <c r="E82" s="37">
        <v>56</v>
      </c>
      <c r="F82" s="37">
        <v>1</v>
      </c>
      <c r="G82" s="37">
        <v>0</v>
      </c>
      <c r="H82" s="138">
        <v>120</v>
      </c>
      <c r="I82" s="138">
        <v>81</v>
      </c>
      <c r="J82" s="37">
        <v>48</v>
      </c>
      <c r="K82" s="37">
        <v>0</v>
      </c>
      <c r="L82" s="37">
        <v>30</v>
      </c>
      <c r="M82" s="37">
        <v>0</v>
      </c>
      <c r="N82" s="37">
        <v>2</v>
      </c>
      <c r="O82" s="37">
        <v>0</v>
      </c>
      <c r="P82" s="37">
        <v>1</v>
      </c>
      <c r="Q82" s="37">
        <v>39</v>
      </c>
      <c r="R82" s="138">
        <v>72</v>
      </c>
      <c r="S82" s="18">
        <f t="shared" si="13"/>
        <v>59.25925925925925</v>
      </c>
      <c r="T82" s="136">
        <f t="shared" si="3"/>
      </c>
    </row>
    <row r="83" spans="1:20" ht="15" customHeight="1">
      <c r="A83" s="165">
        <v>6</v>
      </c>
      <c r="B83" s="142" t="s">
        <v>140</v>
      </c>
      <c r="C83" s="138">
        <v>27</v>
      </c>
      <c r="D83" s="37">
        <v>5</v>
      </c>
      <c r="E83" s="37">
        <v>22</v>
      </c>
      <c r="F83" s="37">
        <v>1</v>
      </c>
      <c r="G83" s="37">
        <v>0</v>
      </c>
      <c r="H83" s="138">
        <v>26</v>
      </c>
      <c r="I83" s="138">
        <v>26</v>
      </c>
      <c r="J83" s="37">
        <v>23</v>
      </c>
      <c r="K83" s="37">
        <v>3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138">
        <v>0</v>
      </c>
      <c r="S83" s="18">
        <f t="shared" si="13"/>
        <v>100</v>
      </c>
      <c r="T83" s="136">
        <f aca="true" t="shared" si="14" ref="T83:T98">IF(SUM(D83:E83)=SUM(F83,H83),"","lệch "&amp;SUM(D83:E83)-SUM(F83,H83))</f>
      </c>
    </row>
    <row r="84" spans="1:21" ht="15" customHeight="1">
      <c r="A84" s="16" t="s">
        <v>106</v>
      </c>
      <c r="B84" s="146" t="s">
        <v>107</v>
      </c>
      <c r="C84" s="17">
        <f>+D84+E84</f>
        <v>1109</v>
      </c>
      <c r="D84" s="17">
        <f>+SUM(D85:D92)</f>
        <v>482</v>
      </c>
      <c r="E84" s="17">
        <f aca="true" t="shared" si="15" ref="E84:Q84">+SUM(E85:E92)</f>
        <v>627</v>
      </c>
      <c r="F84" s="17">
        <f t="shared" si="15"/>
        <v>26</v>
      </c>
      <c r="G84" s="17">
        <f t="shared" si="15"/>
        <v>0</v>
      </c>
      <c r="H84" s="17">
        <f>+I84+Q84</f>
        <v>1083</v>
      </c>
      <c r="I84" s="17">
        <f>+J84+K84+L84+M84+N84+O84+P84</f>
        <v>863</v>
      </c>
      <c r="J84" s="17">
        <f t="shared" si="15"/>
        <v>583</v>
      </c>
      <c r="K84" s="17">
        <f t="shared" si="15"/>
        <v>26</v>
      </c>
      <c r="L84" s="17">
        <f t="shared" si="15"/>
        <v>250</v>
      </c>
      <c r="M84" s="17">
        <f t="shared" si="15"/>
        <v>3</v>
      </c>
      <c r="N84" s="17">
        <f t="shared" si="15"/>
        <v>1</v>
      </c>
      <c r="O84" s="17">
        <f t="shared" si="15"/>
        <v>0</v>
      </c>
      <c r="P84" s="17">
        <f t="shared" si="15"/>
        <v>0</v>
      </c>
      <c r="Q84" s="17">
        <f t="shared" si="15"/>
        <v>220</v>
      </c>
      <c r="R84" s="17">
        <f>+H84-J84-K84</f>
        <v>474</v>
      </c>
      <c r="S84" s="18">
        <f t="shared" si="13"/>
        <v>70.56778679026651</v>
      </c>
      <c r="T84" s="136">
        <f t="shared" si="14"/>
      </c>
      <c r="U84" s="4" t="s">
        <v>34</v>
      </c>
    </row>
    <row r="85" spans="1:20" ht="15" customHeight="1">
      <c r="A85" s="26" t="s">
        <v>34</v>
      </c>
      <c r="B85" s="140" t="s">
        <v>150</v>
      </c>
      <c r="C85" s="27">
        <v>37</v>
      </c>
      <c r="D85" s="21">
        <v>0</v>
      </c>
      <c r="E85" s="21">
        <v>37</v>
      </c>
      <c r="F85" s="21">
        <v>17</v>
      </c>
      <c r="G85" s="21">
        <v>0</v>
      </c>
      <c r="H85" s="27">
        <v>20</v>
      </c>
      <c r="I85" s="27">
        <v>20</v>
      </c>
      <c r="J85" s="21">
        <v>20</v>
      </c>
      <c r="K85" s="21">
        <v>0</v>
      </c>
      <c r="L85" s="21"/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7"/>
      <c r="S85" s="18">
        <f t="shared" si="13"/>
        <v>100</v>
      </c>
      <c r="T85" s="136">
        <f t="shared" si="14"/>
      </c>
    </row>
    <row r="86" spans="1:20" ht="15" customHeight="1">
      <c r="A86" s="28" t="s">
        <v>36</v>
      </c>
      <c r="B86" s="142" t="s">
        <v>55</v>
      </c>
      <c r="C86" s="20">
        <v>45</v>
      </c>
      <c r="D86" s="24">
        <v>6</v>
      </c>
      <c r="E86" s="24">
        <v>39</v>
      </c>
      <c r="F86" s="24">
        <v>3</v>
      </c>
      <c r="G86" s="24"/>
      <c r="H86" s="20">
        <v>42</v>
      </c>
      <c r="I86" s="20">
        <v>42</v>
      </c>
      <c r="J86" s="24">
        <v>33</v>
      </c>
      <c r="K86" s="24">
        <v>0</v>
      </c>
      <c r="L86" s="24">
        <v>9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0">
        <v>9</v>
      </c>
      <c r="S86" s="18">
        <f t="shared" si="13"/>
        <v>78.57142857142857</v>
      </c>
      <c r="T86" s="136">
        <f t="shared" si="14"/>
      </c>
    </row>
    <row r="87" spans="1:20" ht="15" customHeight="1">
      <c r="A87" s="26" t="s">
        <v>38</v>
      </c>
      <c r="B87" s="142" t="s">
        <v>129</v>
      </c>
      <c r="C87" s="20">
        <v>199</v>
      </c>
      <c r="D87" s="24">
        <v>66</v>
      </c>
      <c r="E87" s="24">
        <v>133</v>
      </c>
      <c r="F87" s="24">
        <v>2</v>
      </c>
      <c r="G87" s="24"/>
      <c r="H87" s="20">
        <v>197</v>
      </c>
      <c r="I87" s="20">
        <v>163</v>
      </c>
      <c r="J87" s="24">
        <v>126</v>
      </c>
      <c r="K87" s="24">
        <v>5</v>
      </c>
      <c r="L87" s="24">
        <v>31</v>
      </c>
      <c r="M87" s="24">
        <v>1</v>
      </c>
      <c r="N87" s="24"/>
      <c r="O87" s="24"/>
      <c r="P87" s="24">
        <v>0</v>
      </c>
      <c r="Q87" s="24">
        <v>34</v>
      </c>
      <c r="R87" s="20">
        <v>66</v>
      </c>
      <c r="S87" s="18">
        <f t="shared" si="13"/>
        <v>80.3680981595092</v>
      </c>
      <c r="T87" s="136">
        <f t="shared" si="14"/>
      </c>
    </row>
    <row r="88" spans="1:20" ht="15" customHeight="1">
      <c r="A88" s="28" t="s">
        <v>40</v>
      </c>
      <c r="B88" s="142" t="s">
        <v>133</v>
      </c>
      <c r="C88" s="20">
        <v>183</v>
      </c>
      <c r="D88" s="24">
        <v>74</v>
      </c>
      <c r="E88" s="24">
        <v>109</v>
      </c>
      <c r="F88" s="24">
        <v>1</v>
      </c>
      <c r="G88" s="24"/>
      <c r="H88" s="20">
        <v>182</v>
      </c>
      <c r="I88" s="20">
        <v>149</v>
      </c>
      <c r="J88" s="24">
        <v>97</v>
      </c>
      <c r="K88" s="24">
        <v>7</v>
      </c>
      <c r="L88" s="24">
        <v>45</v>
      </c>
      <c r="M88" s="24">
        <v>0</v>
      </c>
      <c r="N88" s="24">
        <v>0</v>
      </c>
      <c r="O88" s="24">
        <v>0</v>
      </c>
      <c r="P88" s="24">
        <v>0</v>
      </c>
      <c r="Q88" s="24">
        <v>33</v>
      </c>
      <c r="R88" s="20">
        <v>78</v>
      </c>
      <c r="S88" s="18">
        <f t="shared" si="13"/>
        <v>69.79865771812081</v>
      </c>
      <c r="T88" s="136">
        <f t="shared" si="14"/>
      </c>
    </row>
    <row r="89" spans="1:20" ht="15" customHeight="1">
      <c r="A89" s="26" t="s">
        <v>42</v>
      </c>
      <c r="B89" s="142" t="s">
        <v>130</v>
      </c>
      <c r="C89" s="20">
        <v>29</v>
      </c>
      <c r="D89" s="24">
        <v>8</v>
      </c>
      <c r="E89" s="24">
        <v>21</v>
      </c>
      <c r="F89" s="24">
        <v>1</v>
      </c>
      <c r="G89" s="24"/>
      <c r="H89" s="20">
        <v>28</v>
      </c>
      <c r="I89" s="20">
        <v>28</v>
      </c>
      <c r="J89" s="24">
        <v>28</v>
      </c>
      <c r="K89" s="24">
        <v>0</v>
      </c>
      <c r="L89" s="24">
        <v>0</v>
      </c>
      <c r="M89" s="24">
        <v>0</v>
      </c>
      <c r="N89" s="24">
        <v>0</v>
      </c>
      <c r="O89" s="24"/>
      <c r="P89" s="24">
        <v>0</v>
      </c>
      <c r="Q89" s="24">
        <v>0</v>
      </c>
      <c r="R89" s="20">
        <v>0</v>
      </c>
      <c r="S89" s="18">
        <f t="shared" si="13"/>
        <v>100</v>
      </c>
      <c r="T89" s="136">
        <f t="shared" si="14"/>
      </c>
    </row>
    <row r="90" spans="1:20" ht="15" customHeight="1">
      <c r="A90" s="28" t="s">
        <v>44</v>
      </c>
      <c r="B90" s="143" t="s">
        <v>51</v>
      </c>
      <c r="C90" s="20">
        <v>178</v>
      </c>
      <c r="D90" s="24">
        <v>103</v>
      </c>
      <c r="E90" s="24">
        <v>75</v>
      </c>
      <c r="F90" s="24">
        <v>2</v>
      </c>
      <c r="G90" s="24"/>
      <c r="H90" s="20">
        <v>176</v>
      </c>
      <c r="I90" s="20">
        <v>136</v>
      </c>
      <c r="J90" s="24">
        <v>78</v>
      </c>
      <c r="K90" s="24">
        <v>2</v>
      </c>
      <c r="L90" s="24">
        <v>55</v>
      </c>
      <c r="M90" s="24">
        <v>0</v>
      </c>
      <c r="N90" s="24">
        <v>1</v>
      </c>
      <c r="O90" s="24">
        <v>0</v>
      </c>
      <c r="P90" s="24">
        <v>0</v>
      </c>
      <c r="Q90" s="24">
        <v>40</v>
      </c>
      <c r="R90" s="20">
        <v>96</v>
      </c>
      <c r="S90" s="18">
        <f t="shared" si="13"/>
        <v>58.82352941176471</v>
      </c>
      <c r="T90" s="136"/>
    </row>
    <row r="91" spans="1:20" ht="15" customHeight="1">
      <c r="A91" s="26" t="s">
        <v>46</v>
      </c>
      <c r="B91" s="144" t="s">
        <v>131</v>
      </c>
      <c r="C91" s="20">
        <v>200</v>
      </c>
      <c r="D91" s="24">
        <v>115</v>
      </c>
      <c r="E91" s="24">
        <v>85</v>
      </c>
      <c r="F91" s="24">
        <v>0</v>
      </c>
      <c r="G91" s="24"/>
      <c r="H91" s="20">
        <v>200</v>
      </c>
      <c r="I91" s="20">
        <v>145</v>
      </c>
      <c r="J91" s="24">
        <v>86</v>
      </c>
      <c r="K91" s="24">
        <v>7</v>
      </c>
      <c r="L91" s="24">
        <v>50</v>
      </c>
      <c r="M91" s="24">
        <v>2</v>
      </c>
      <c r="N91" s="24"/>
      <c r="O91" s="24"/>
      <c r="P91" s="24">
        <v>0</v>
      </c>
      <c r="Q91" s="24">
        <v>55</v>
      </c>
      <c r="R91" s="20">
        <v>107</v>
      </c>
      <c r="S91" s="18">
        <f t="shared" si="13"/>
        <v>64.13793103448275</v>
      </c>
      <c r="T91" s="136">
        <f t="shared" si="14"/>
      </c>
    </row>
    <row r="92" spans="1:20" ht="15" customHeight="1">
      <c r="A92" s="28" t="s">
        <v>48</v>
      </c>
      <c r="B92" s="144" t="s">
        <v>105</v>
      </c>
      <c r="C92" s="29">
        <v>238</v>
      </c>
      <c r="D92" s="30">
        <v>110</v>
      </c>
      <c r="E92" s="30">
        <v>128</v>
      </c>
      <c r="F92" s="30">
        <v>0</v>
      </c>
      <c r="G92" s="30"/>
      <c r="H92" s="29">
        <v>238</v>
      </c>
      <c r="I92" s="29">
        <v>180</v>
      </c>
      <c r="J92" s="30">
        <v>115</v>
      </c>
      <c r="K92" s="30">
        <v>5</v>
      </c>
      <c r="L92" s="30">
        <v>60</v>
      </c>
      <c r="M92" s="30">
        <v>0</v>
      </c>
      <c r="N92" s="30">
        <v>0</v>
      </c>
      <c r="O92" s="30">
        <v>0</v>
      </c>
      <c r="P92" s="30">
        <v>0</v>
      </c>
      <c r="Q92" s="30">
        <v>58</v>
      </c>
      <c r="R92" s="29">
        <v>118</v>
      </c>
      <c r="S92" s="18">
        <f t="shared" si="13"/>
        <v>66.66666666666666</v>
      </c>
      <c r="T92" s="136">
        <f t="shared" si="14"/>
      </c>
    </row>
    <row r="93" spans="1:21" ht="15" customHeight="1">
      <c r="A93" s="16" t="s">
        <v>108</v>
      </c>
      <c r="B93" s="146" t="s">
        <v>109</v>
      </c>
      <c r="C93" s="17">
        <f>+D93+E93</f>
        <v>1016</v>
      </c>
      <c r="D93" s="17">
        <f>+SUM(D94:D98)</f>
        <v>413</v>
      </c>
      <c r="E93" s="17">
        <f>+SUM(E94:E98)</f>
        <v>603</v>
      </c>
      <c r="F93" s="17">
        <f>+SUM(F94:F98)</f>
        <v>9</v>
      </c>
      <c r="G93" s="17">
        <f>+SUM(G94:G98)</f>
        <v>0</v>
      </c>
      <c r="H93" s="17">
        <f>+I93+Q93</f>
        <v>1007</v>
      </c>
      <c r="I93" s="17">
        <f>+J93+K93+L93+M93+N93+O93+P93</f>
        <v>685</v>
      </c>
      <c r="J93" s="17">
        <f aca="true" t="shared" si="16" ref="J93:R93">+SUM(J94:J98)</f>
        <v>513</v>
      </c>
      <c r="K93" s="17">
        <f t="shared" si="16"/>
        <v>21</v>
      </c>
      <c r="L93" s="17">
        <f t="shared" si="16"/>
        <v>126</v>
      </c>
      <c r="M93" s="17">
        <f t="shared" si="16"/>
        <v>25</v>
      </c>
      <c r="N93" s="17">
        <f t="shared" si="16"/>
        <v>0</v>
      </c>
      <c r="O93" s="17">
        <f t="shared" si="16"/>
        <v>0</v>
      </c>
      <c r="P93" s="17">
        <f t="shared" si="16"/>
        <v>0</v>
      </c>
      <c r="Q93" s="17">
        <f t="shared" si="16"/>
        <v>322</v>
      </c>
      <c r="R93" s="17">
        <f t="shared" si="16"/>
        <v>473</v>
      </c>
      <c r="S93" s="18">
        <f t="shared" si="13"/>
        <v>77.95620437956204</v>
      </c>
      <c r="T93" s="136">
        <f t="shared" si="14"/>
      </c>
      <c r="U93" s="4" t="s">
        <v>34</v>
      </c>
    </row>
    <row r="94" spans="1:20" ht="15" customHeight="1">
      <c r="A94" s="26" t="s">
        <v>34</v>
      </c>
      <c r="B94" s="145" t="s">
        <v>110</v>
      </c>
      <c r="C94" s="27">
        <v>223</v>
      </c>
      <c r="D94" s="21">
        <v>55</v>
      </c>
      <c r="E94" s="21">
        <v>168</v>
      </c>
      <c r="F94" s="21">
        <v>8</v>
      </c>
      <c r="G94" s="21">
        <v>0</v>
      </c>
      <c r="H94" s="27">
        <v>215</v>
      </c>
      <c r="I94" s="27">
        <v>167</v>
      </c>
      <c r="J94" s="21">
        <v>144</v>
      </c>
      <c r="K94" s="21">
        <v>3</v>
      </c>
      <c r="L94" s="21">
        <v>19</v>
      </c>
      <c r="M94" s="21">
        <v>1</v>
      </c>
      <c r="N94" s="21">
        <v>0</v>
      </c>
      <c r="O94" s="21">
        <v>0</v>
      </c>
      <c r="P94" s="21">
        <v>0</v>
      </c>
      <c r="Q94" s="21">
        <v>48</v>
      </c>
      <c r="R94" s="27">
        <v>68</v>
      </c>
      <c r="S94" s="18">
        <f t="shared" si="13"/>
        <v>88.02395209580838</v>
      </c>
      <c r="T94" s="136">
        <f t="shared" si="14"/>
      </c>
    </row>
    <row r="95" spans="1:20" ht="15" customHeight="1">
      <c r="A95" s="26" t="s">
        <v>36</v>
      </c>
      <c r="B95" s="147" t="s">
        <v>111</v>
      </c>
      <c r="C95" s="32">
        <v>234</v>
      </c>
      <c r="D95" s="23">
        <v>94</v>
      </c>
      <c r="E95" s="23">
        <v>140</v>
      </c>
      <c r="F95" s="23">
        <v>0</v>
      </c>
      <c r="G95" s="23">
        <v>0</v>
      </c>
      <c r="H95" s="32">
        <v>234</v>
      </c>
      <c r="I95" s="32">
        <v>165</v>
      </c>
      <c r="J95" s="23">
        <v>129</v>
      </c>
      <c r="K95" s="23">
        <v>2</v>
      </c>
      <c r="L95" s="23">
        <v>29</v>
      </c>
      <c r="M95" s="23">
        <v>5</v>
      </c>
      <c r="N95" s="23">
        <v>0</v>
      </c>
      <c r="O95" s="23">
        <v>0</v>
      </c>
      <c r="P95" s="23">
        <v>0</v>
      </c>
      <c r="Q95" s="23">
        <v>69</v>
      </c>
      <c r="R95" s="32">
        <v>103</v>
      </c>
      <c r="S95" s="18">
        <f t="shared" si="13"/>
        <v>79.39393939393939</v>
      </c>
      <c r="T95" s="136">
        <f t="shared" si="14"/>
      </c>
    </row>
    <row r="96" spans="1:20" s="38" customFormat="1" ht="17.25" customHeight="1">
      <c r="A96" s="26" t="s">
        <v>38</v>
      </c>
      <c r="B96" s="142" t="s">
        <v>47</v>
      </c>
      <c r="C96" s="20">
        <v>191</v>
      </c>
      <c r="D96" s="24">
        <v>92</v>
      </c>
      <c r="E96" s="24">
        <v>99</v>
      </c>
      <c r="F96" s="24">
        <v>0</v>
      </c>
      <c r="G96" s="24">
        <v>0</v>
      </c>
      <c r="H96" s="20">
        <v>191</v>
      </c>
      <c r="I96" s="20">
        <v>122</v>
      </c>
      <c r="J96" s="24">
        <v>86</v>
      </c>
      <c r="K96" s="24">
        <v>2</v>
      </c>
      <c r="L96" s="24">
        <v>28</v>
      </c>
      <c r="M96" s="24">
        <v>6</v>
      </c>
      <c r="N96" s="24">
        <v>0</v>
      </c>
      <c r="O96" s="24">
        <v>0</v>
      </c>
      <c r="P96" s="24">
        <v>0</v>
      </c>
      <c r="Q96" s="24">
        <v>69</v>
      </c>
      <c r="R96" s="20">
        <v>103</v>
      </c>
      <c r="S96" s="18">
        <f t="shared" si="13"/>
        <v>72.1311475409836</v>
      </c>
      <c r="T96" s="136">
        <f t="shared" si="14"/>
      </c>
    </row>
    <row r="97" spans="1:20" s="39" customFormat="1" ht="17.25" customHeight="1">
      <c r="A97" s="26" t="s">
        <v>40</v>
      </c>
      <c r="B97" s="142" t="s">
        <v>151</v>
      </c>
      <c r="C97" s="20">
        <v>125</v>
      </c>
      <c r="D97" s="24">
        <v>53</v>
      </c>
      <c r="E97" s="24">
        <v>72</v>
      </c>
      <c r="F97" s="24">
        <v>1</v>
      </c>
      <c r="G97" s="24">
        <v>0</v>
      </c>
      <c r="H97" s="20">
        <v>124</v>
      </c>
      <c r="I97" s="20">
        <v>72</v>
      </c>
      <c r="J97" s="24">
        <v>45</v>
      </c>
      <c r="K97" s="24">
        <v>4</v>
      </c>
      <c r="L97" s="24">
        <v>22</v>
      </c>
      <c r="M97" s="24">
        <v>1</v>
      </c>
      <c r="N97" s="24">
        <v>0</v>
      </c>
      <c r="O97" s="24">
        <v>0</v>
      </c>
      <c r="P97" s="24">
        <v>0</v>
      </c>
      <c r="Q97" s="24">
        <v>52</v>
      </c>
      <c r="R97" s="20">
        <v>75</v>
      </c>
      <c r="S97" s="18">
        <f t="shared" si="13"/>
        <v>68.05555555555556</v>
      </c>
      <c r="T97" s="136">
        <f t="shared" si="14"/>
      </c>
    </row>
    <row r="98" spans="1:20" ht="15">
      <c r="A98" s="26" t="s">
        <v>42</v>
      </c>
      <c r="B98" s="144" t="s">
        <v>112</v>
      </c>
      <c r="C98" s="29">
        <v>243</v>
      </c>
      <c r="D98" s="30">
        <v>119</v>
      </c>
      <c r="E98" s="30">
        <v>124</v>
      </c>
      <c r="F98" s="30">
        <v>0</v>
      </c>
      <c r="G98" s="30">
        <v>0</v>
      </c>
      <c r="H98" s="29">
        <v>243</v>
      </c>
      <c r="I98" s="29">
        <v>159</v>
      </c>
      <c r="J98" s="30">
        <v>109</v>
      </c>
      <c r="K98" s="30">
        <v>10</v>
      </c>
      <c r="L98" s="30">
        <v>28</v>
      </c>
      <c r="M98" s="30">
        <v>12</v>
      </c>
      <c r="N98" s="30">
        <v>0</v>
      </c>
      <c r="O98" s="30">
        <v>0</v>
      </c>
      <c r="P98" s="30">
        <v>0</v>
      </c>
      <c r="Q98" s="30">
        <v>84</v>
      </c>
      <c r="R98" s="29">
        <v>124</v>
      </c>
      <c r="S98" s="18">
        <f t="shared" si="13"/>
        <v>74.84276729559748</v>
      </c>
      <c r="T98" s="136">
        <f t="shared" si="14"/>
      </c>
    </row>
    <row r="99" spans="1:19" ht="18" customHeight="1">
      <c r="A99" s="190"/>
      <c r="B99" s="190"/>
      <c r="C99" s="190"/>
      <c r="D99" s="190"/>
      <c r="E99" s="190"/>
      <c r="F99" s="40"/>
      <c r="G99" s="40"/>
      <c r="H99" s="41"/>
      <c r="I99" s="41"/>
      <c r="J99" s="40"/>
      <c r="K99" s="196" t="s">
        <v>160</v>
      </c>
      <c r="L99" s="196"/>
      <c r="M99" s="196"/>
      <c r="N99" s="196"/>
      <c r="O99" s="196"/>
      <c r="P99" s="196"/>
      <c r="Q99" s="196"/>
      <c r="R99" s="196"/>
      <c r="S99" s="42"/>
    </row>
    <row r="100" spans="1:19" ht="15" customHeight="1">
      <c r="A100" s="43"/>
      <c r="B100" s="191" t="s">
        <v>113</v>
      </c>
      <c r="C100" s="191"/>
      <c r="D100" s="191"/>
      <c r="E100" s="45"/>
      <c r="F100" s="41"/>
      <c r="G100" s="41"/>
      <c r="H100" s="41"/>
      <c r="I100" s="41"/>
      <c r="J100" s="41"/>
      <c r="K100" s="197" t="s">
        <v>148</v>
      </c>
      <c r="L100" s="197"/>
      <c r="M100" s="197"/>
      <c r="N100" s="197"/>
      <c r="O100" s="197"/>
      <c r="P100" s="197"/>
      <c r="Q100" s="197"/>
      <c r="R100" s="197"/>
      <c r="S100" s="47"/>
    </row>
    <row r="101" spans="1:19" ht="15" customHeight="1">
      <c r="A101" s="48"/>
      <c r="B101" s="198" t="s">
        <v>114</v>
      </c>
      <c r="C101" s="198"/>
      <c r="D101" s="198"/>
      <c r="E101" s="49"/>
      <c r="F101" s="49"/>
      <c r="G101" s="49"/>
      <c r="H101" s="50"/>
      <c r="I101" s="50"/>
      <c r="J101" s="49"/>
      <c r="K101" s="199" t="s">
        <v>149</v>
      </c>
      <c r="L101" s="199"/>
      <c r="M101" s="199"/>
      <c r="N101" s="199"/>
      <c r="O101" s="199"/>
      <c r="P101" s="199"/>
      <c r="Q101" s="199"/>
      <c r="R101" s="199"/>
      <c r="S101" s="49"/>
    </row>
    <row r="102" spans="1:19" ht="15" customHeight="1">
      <c r="A102" s="48"/>
      <c r="B102" s="44"/>
      <c r="C102" s="46"/>
      <c r="D102" s="46"/>
      <c r="E102" s="49"/>
      <c r="F102" s="49"/>
      <c r="G102" s="49"/>
      <c r="H102" s="50"/>
      <c r="I102" s="50"/>
      <c r="J102" s="49"/>
      <c r="K102" s="49"/>
      <c r="L102" s="46"/>
      <c r="M102" s="46"/>
      <c r="N102" s="46"/>
      <c r="O102" s="46"/>
      <c r="P102" s="46"/>
      <c r="Q102" s="49"/>
      <c r="R102" s="51"/>
      <c r="S102" s="51"/>
    </row>
    <row r="103" spans="1:19" ht="7.5" customHeight="1">
      <c r="A103" s="48"/>
      <c r="B103" s="44"/>
      <c r="C103" s="46"/>
      <c r="D103" s="46"/>
      <c r="E103" s="49"/>
      <c r="F103" s="49"/>
      <c r="G103" s="49"/>
      <c r="H103" s="50"/>
      <c r="I103" s="50"/>
      <c r="J103" s="49"/>
      <c r="K103" s="49"/>
      <c r="L103" s="194"/>
      <c r="M103" s="195"/>
      <c r="N103" s="195"/>
      <c r="O103" s="195"/>
      <c r="P103" s="195"/>
      <c r="Q103" s="195"/>
      <c r="R103" s="51"/>
      <c r="S103" s="51"/>
    </row>
    <row r="104" spans="1:19" ht="9" customHeight="1">
      <c r="A104" s="52"/>
      <c r="B104" s="44"/>
      <c r="C104" s="46"/>
      <c r="D104" s="46"/>
      <c r="E104" s="53"/>
      <c r="F104" s="53"/>
      <c r="G104" s="53"/>
      <c r="H104" s="54"/>
      <c r="I104" s="54"/>
      <c r="J104" s="53"/>
      <c r="K104" s="53"/>
      <c r="L104" s="46"/>
      <c r="M104" s="46"/>
      <c r="N104" s="46"/>
      <c r="O104" s="46"/>
      <c r="P104" s="46"/>
      <c r="Q104" s="51"/>
      <c r="R104" s="51"/>
      <c r="S104" s="51"/>
    </row>
    <row r="105" spans="1:19" ht="22.5" customHeight="1">
      <c r="A105" s="52"/>
      <c r="B105" s="185" t="s">
        <v>137</v>
      </c>
      <c r="C105" s="185"/>
      <c r="D105" s="185"/>
      <c r="E105" s="171"/>
      <c r="F105" s="171"/>
      <c r="G105" s="171"/>
      <c r="H105" s="172"/>
      <c r="I105" s="172"/>
      <c r="J105" s="171"/>
      <c r="K105" s="182" t="s">
        <v>37</v>
      </c>
      <c r="L105" s="182"/>
      <c r="M105" s="182"/>
      <c r="N105" s="182"/>
      <c r="O105" s="182"/>
      <c r="P105" s="182"/>
      <c r="Q105" s="182"/>
      <c r="R105" s="182"/>
      <c r="S105" s="51"/>
    </row>
    <row r="106" spans="1:19" ht="15">
      <c r="A106" s="55"/>
      <c r="B106" s="55"/>
      <c r="C106" s="55"/>
      <c r="D106" s="55"/>
      <c r="E106" s="55"/>
      <c r="F106" s="55"/>
      <c r="G106" s="55"/>
      <c r="H106" s="56"/>
      <c r="I106" s="56"/>
      <c r="J106" s="55"/>
      <c r="K106" s="55"/>
      <c r="L106" s="55"/>
      <c r="M106" s="55"/>
      <c r="N106" s="55"/>
      <c r="O106" s="55"/>
      <c r="P106" s="55"/>
      <c r="Q106" s="55"/>
      <c r="R106" s="55"/>
      <c r="S106" s="55"/>
    </row>
  </sheetData>
  <sheetProtection/>
  <autoFilter ref="A1:A106"/>
  <mergeCells count="34">
    <mergeCell ref="K99:R99"/>
    <mergeCell ref="K100:R100"/>
    <mergeCell ref="B101:D101"/>
    <mergeCell ref="K101:R101"/>
    <mergeCell ref="E8:E9"/>
    <mergeCell ref="I8:I9"/>
    <mergeCell ref="F6:F9"/>
    <mergeCell ref="G6:G9"/>
    <mergeCell ref="B105:D105"/>
    <mergeCell ref="A10:B10"/>
    <mergeCell ref="A11:B11"/>
    <mergeCell ref="A99:E99"/>
    <mergeCell ref="B100:D100"/>
    <mergeCell ref="R6:R9"/>
    <mergeCell ref="A6:B9"/>
    <mergeCell ref="H6:Q6"/>
    <mergeCell ref="J8:P8"/>
    <mergeCell ref="L103:Q103"/>
    <mergeCell ref="S6:S9"/>
    <mergeCell ref="K105:R105"/>
    <mergeCell ref="E1:O1"/>
    <mergeCell ref="C7:C9"/>
    <mergeCell ref="D7:E7"/>
    <mergeCell ref="H7:H9"/>
    <mergeCell ref="I7:P7"/>
    <mergeCell ref="Q7:Q9"/>
    <mergeCell ref="D8:D9"/>
    <mergeCell ref="C6:E6"/>
    <mergeCell ref="A2:D2"/>
    <mergeCell ref="E2:O2"/>
    <mergeCell ref="P2:S2"/>
    <mergeCell ref="A3:D3"/>
    <mergeCell ref="E3:O3"/>
    <mergeCell ref="P4:S4"/>
  </mergeCells>
  <printOptions horizontalCentered="1"/>
  <pageMargins left="0.61" right="0.3" top="0.38" bottom="0.27" header="0.24" footer="0.3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4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3.57421875" style="60" customWidth="1"/>
    <col min="2" max="2" width="17.28125" style="60" customWidth="1"/>
    <col min="3" max="3" width="7.57421875" style="60" customWidth="1"/>
    <col min="4" max="4" width="7.421875" style="60" customWidth="1"/>
    <col min="5" max="5" width="7.8515625" style="60" customWidth="1"/>
    <col min="6" max="6" width="6.57421875" style="60" customWidth="1"/>
    <col min="7" max="7" width="7.8515625" style="60" customWidth="1"/>
    <col min="8" max="8" width="7.57421875" style="128" customWidth="1"/>
    <col min="9" max="9" width="7.28125" style="128" customWidth="1"/>
    <col min="10" max="10" width="9.8515625" style="60" bestFit="1" customWidth="1"/>
    <col min="11" max="11" width="6.00390625" style="60" customWidth="1"/>
    <col min="12" max="12" width="4.57421875" style="60" customWidth="1"/>
    <col min="13" max="13" width="8.00390625" style="60" customWidth="1"/>
    <col min="14" max="14" width="7.00390625" style="60" customWidth="1"/>
    <col min="15" max="15" width="5.7109375" style="60" customWidth="1"/>
    <col min="16" max="16" width="4.00390625" style="60" customWidth="1"/>
    <col min="17" max="17" width="6.00390625" style="60" customWidth="1"/>
    <col min="18" max="18" width="7.421875" style="60" customWidth="1"/>
    <col min="19" max="19" width="7.28125" style="60" customWidth="1"/>
    <col min="20" max="20" width="5.57421875" style="60" customWidth="1"/>
    <col min="21" max="21" width="14.140625" style="129" customWidth="1"/>
    <col min="22" max="22" width="6.140625" style="60" customWidth="1"/>
    <col min="23" max="23" width="14.57421875" style="60" customWidth="1"/>
    <col min="24" max="24" width="15.00390625" style="61" bestFit="1" customWidth="1"/>
    <col min="25" max="16384" width="9.140625" style="60" customWidth="1"/>
  </cols>
  <sheetData>
    <row r="1" spans="1:22" ht="16.5">
      <c r="A1" s="57" t="s">
        <v>115</v>
      </c>
      <c r="B1" s="57"/>
      <c r="C1" s="58"/>
      <c r="D1" s="58"/>
      <c r="E1" s="222" t="s">
        <v>116</v>
      </c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58" t="s">
        <v>117</v>
      </c>
      <c r="R1" s="58"/>
      <c r="S1" s="58"/>
      <c r="T1" s="58"/>
      <c r="U1" s="59"/>
      <c r="V1" s="58"/>
    </row>
    <row r="2" spans="1:22" ht="16.5" customHeight="1">
      <c r="A2" s="223" t="s">
        <v>3</v>
      </c>
      <c r="B2" s="223"/>
      <c r="C2" s="223"/>
      <c r="D2" s="223"/>
      <c r="E2" s="224" t="s">
        <v>4</v>
      </c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5" t="s">
        <v>118</v>
      </c>
      <c r="R2" s="225"/>
      <c r="S2" s="225"/>
      <c r="T2" s="225"/>
      <c r="U2" s="62"/>
      <c r="V2" s="63"/>
    </row>
    <row r="3" spans="1:22" ht="16.5">
      <c r="A3" s="223" t="s">
        <v>5</v>
      </c>
      <c r="B3" s="223"/>
      <c r="C3" s="223"/>
      <c r="D3" s="223"/>
      <c r="E3" s="200" t="s">
        <v>159</v>
      </c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58" t="s">
        <v>119</v>
      </c>
      <c r="R3" s="64"/>
      <c r="S3" s="58"/>
      <c r="T3" s="58"/>
      <c r="U3" s="59"/>
      <c r="V3" s="58"/>
    </row>
    <row r="4" spans="1:22" ht="14.25" customHeight="1">
      <c r="A4" s="57" t="s">
        <v>7</v>
      </c>
      <c r="B4" s="57"/>
      <c r="C4" s="58"/>
      <c r="D4" s="58"/>
      <c r="E4" s="58"/>
      <c r="F4" s="58"/>
      <c r="G4" s="58"/>
      <c r="H4" s="65"/>
      <c r="I4" s="65"/>
      <c r="J4" s="58"/>
      <c r="K4" s="58"/>
      <c r="L4" s="58"/>
      <c r="M4" s="58"/>
      <c r="N4" s="58"/>
      <c r="O4" s="66"/>
      <c r="P4" s="66"/>
      <c r="Q4" s="207" t="s">
        <v>120</v>
      </c>
      <c r="R4" s="207"/>
      <c r="S4" s="207"/>
      <c r="T4" s="207"/>
      <c r="U4" s="62"/>
      <c r="V4" s="63"/>
    </row>
    <row r="5" spans="1:22" ht="15.75">
      <c r="A5" s="57"/>
      <c r="B5" s="67"/>
      <c r="C5" s="68"/>
      <c r="D5" s="58"/>
      <c r="E5" s="58"/>
      <c r="F5" s="58"/>
      <c r="G5" s="58"/>
      <c r="H5" s="69"/>
      <c r="I5" s="69"/>
      <c r="J5" s="58"/>
      <c r="K5" s="58"/>
      <c r="L5" s="58"/>
      <c r="M5" s="58"/>
      <c r="N5" s="58"/>
      <c r="O5" s="58"/>
      <c r="P5" s="58"/>
      <c r="Q5" s="231" t="s">
        <v>121</v>
      </c>
      <c r="R5" s="231"/>
      <c r="S5" s="231"/>
      <c r="T5" s="231"/>
      <c r="U5" s="70"/>
      <c r="V5" s="66"/>
    </row>
    <row r="6" spans="1:22" ht="15" customHeight="1">
      <c r="A6" s="208" t="s">
        <v>10</v>
      </c>
      <c r="B6" s="209"/>
      <c r="C6" s="226" t="s">
        <v>11</v>
      </c>
      <c r="D6" s="227"/>
      <c r="E6" s="228"/>
      <c r="F6" s="203" t="s">
        <v>12</v>
      </c>
      <c r="G6" s="201" t="s">
        <v>13</v>
      </c>
      <c r="H6" s="232" t="s">
        <v>14</v>
      </c>
      <c r="I6" s="233"/>
      <c r="J6" s="233"/>
      <c r="K6" s="233"/>
      <c r="L6" s="233"/>
      <c r="M6" s="233"/>
      <c r="N6" s="233"/>
      <c r="O6" s="233"/>
      <c r="P6" s="233"/>
      <c r="Q6" s="233"/>
      <c r="R6" s="234"/>
      <c r="S6" s="201" t="s">
        <v>122</v>
      </c>
      <c r="T6" s="217" t="s">
        <v>123</v>
      </c>
      <c r="U6" s="71"/>
      <c r="V6" s="72"/>
    </row>
    <row r="7" spans="1:22" ht="15" customHeight="1">
      <c r="A7" s="210"/>
      <c r="B7" s="211"/>
      <c r="C7" s="201" t="s">
        <v>17</v>
      </c>
      <c r="D7" s="203" t="s">
        <v>18</v>
      </c>
      <c r="E7" s="205"/>
      <c r="F7" s="229"/>
      <c r="G7" s="221"/>
      <c r="H7" s="214" t="s">
        <v>32</v>
      </c>
      <c r="I7" s="203" t="s">
        <v>19</v>
      </c>
      <c r="J7" s="204"/>
      <c r="K7" s="204"/>
      <c r="L7" s="204"/>
      <c r="M7" s="204"/>
      <c r="N7" s="204"/>
      <c r="O7" s="204"/>
      <c r="P7" s="204"/>
      <c r="Q7" s="205"/>
      <c r="R7" s="205" t="s">
        <v>124</v>
      </c>
      <c r="S7" s="221"/>
      <c r="T7" s="218"/>
      <c r="U7" s="71"/>
      <c r="V7" s="72"/>
    </row>
    <row r="8" spans="1:22" ht="15">
      <c r="A8" s="210"/>
      <c r="B8" s="211"/>
      <c r="C8" s="221"/>
      <c r="D8" s="230"/>
      <c r="E8" s="206"/>
      <c r="F8" s="229"/>
      <c r="G8" s="221"/>
      <c r="H8" s="215"/>
      <c r="I8" s="214" t="s">
        <v>32</v>
      </c>
      <c r="J8" s="241" t="s">
        <v>18</v>
      </c>
      <c r="K8" s="242"/>
      <c r="L8" s="242"/>
      <c r="M8" s="242"/>
      <c r="N8" s="242"/>
      <c r="O8" s="242"/>
      <c r="P8" s="242"/>
      <c r="Q8" s="243"/>
      <c r="R8" s="220"/>
      <c r="S8" s="221"/>
      <c r="T8" s="218"/>
      <c r="U8" s="71"/>
      <c r="V8" s="72"/>
    </row>
    <row r="9" spans="1:22" ht="15" customHeight="1">
      <c r="A9" s="210"/>
      <c r="B9" s="211"/>
      <c r="C9" s="221"/>
      <c r="D9" s="201" t="s">
        <v>21</v>
      </c>
      <c r="E9" s="201" t="s">
        <v>22</v>
      </c>
      <c r="F9" s="229"/>
      <c r="G9" s="221"/>
      <c r="H9" s="215"/>
      <c r="I9" s="215"/>
      <c r="J9" s="205" t="s">
        <v>24</v>
      </c>
      <c r="K9" s="201" t="s">
        <v>25</v>
      </c>
      <c r="L9" s="201" t="s">
        <v>125</v>
      </c>
      <c r="M9" s="201" t="s">
        <v>26</v>
      </c>
      <c r="N9" s="201" t="s">
        <v>27</v>
      </c>
      <c r="O9" s="201" t="s">
        <v>28</v>
      </c>
      <c r="P9" s="201" t="s">
        <v>126</v>
      </c>
      <c r="Q9" s="201" t="s">
        <v>30</v>
      </c>
      <c r="R9" s="220"/>
      <c r="S9" s="221"/>
      <c r="T9" s="218"/>
      <c r="U9" s="71"/>
      <c r="V9" s="72"/>
    </row>
    <row r="10" spans="1:22" ht="61.5" customHeight="1">
      <c r="A10" s="212"/>
      <c r="B10" s="213"/>
      <c r="C10" s="202"/>
      <c r="D10" s="202"/>
      <c r="E10" s="202"/>
      <c r="F10" s="230"/>
      <c r="G10" s="202"/>
      <c r="H10" s="216"/>
      <c r="I10" s="216"/>
      <c r="J10" s="206"/>
      <c r="K10" s="202"/>
      <c r="L10" s="202"/>
      <c r="M10" s="202"/>
      <c r="N10" s="202"/>
      <c r="O10" s="202"/>
      <c r="P10" s="202"/>
      <c r="Q10" s="202"/>
      <c r="R10" s="206"/>
      <c r="S10" s="202"/>
      <c r="T10" s="219"/>
      <c r="U10" s="71"/>
      <c r="V10" s="72"/>
    </row>
    <row r="11" spans="1:23" ht="14.25">
      <c r="A11" s="237" t="s">
        <v>31</v>
      </c>
      <c r="B11" s="238"/>
      <c r="C11" s="73">
        <v>1</v>
      </c>
      <c r="D11" s="73"/>
      <c r="E11" s="73">
        <v>3</v>
      </c>
      <c r="F11" s="73">
        <v>4</v>
      </c>
      <c r="G11" s="73">
        <v>5</v>
      </c>
      <c r="H11" s="74">
        <v>6</v>
      </c>
      <c r="I11" s="74">
        <v>7</v>
      </c>
      <c r="J11" s="73">
        <v>8</v>
      </c>
      <c r="K11" s="73">
        <v>9</v>
      </c>
      <c r="L11" s="73">
        <v>10</v>
      </c>
      <c r="M11" s="73">
        <v>11</v>
      </c>
      <c r="N11" s="73">
        <v>12</v>
      </c>
      <c r="O11" s="73">
        <v>13</v>
      </c>
      <c r="P11" s="73">
        <v>14</v>
      </c>
      <c r="Q11" s="73">
        <v>15</v>
      </c>
      <c r="R11" s="73">
        <v>16</v>
      </c>
      <c r="S11" s="73">
        <v>17</v>
      </c>
      <c r="T11" s="73">
        <v>18</v>
      </c>
      <c r="U11" s="75"/>
      <c r="V11" s="76"/>
      <c r="W11" s="61"/>
    </row>
    <row r="12" spans="1:23" ht="15.75" customHeight="1">
      <c r="A12" s="237" t="s">
        <v>32</v>
      </c>
      <c r="B12" s="238"/>
      <c r="C12" s="77">
        <f>+C13+C28</f>
        <v>1083593842</v>
      </c>
      <c r="D12" s="77">
        <f>+D13+D28</f>
        <v>697873830</v>
      </c>
      <c r="E12" s="77">
        <f>+E13+E28</f>
        <v>385720012</v>
      </c>
      <c r="F12" s="77">
        <f>+F13+F28</f>
        <v>22155776</v>
      </c>
      <c r="G12" s="77">
        <f>(+G13+G28)/2</f>
        <v>174247623</v>
      </c>
      <c r="H12" s="77">
        <f>+I12+R12</f>
        <v>1061438066</v>
      </c>
      <c r="I12" s="77">
        <f>+J12+K12+L12+M12+N12+O12+P12+Q12</f>
        <v>604337080</v>
      </c>
      <c r="J12" s="77">
        <f aca="true" t="shared" si="0" ref="J12:S12">+J13+J28</f>
        <v>87947721</v>
      </c>
      <c r="K12" s="77">
        <f t="shared" si="0"/>
        <v>41568391</v>
      </c>
      <c r="L12" s="77">
        <f t="shared" si="0"/>
        <v>69914</v>
      </c>
      <c r="M12" s="77">
        <f t="shared" si="0"/>
        <v>424182580</v>
      </c>
      <c r="N12" s="77">
        <f t="shared" si="0"/>
        <v>48567234</v>
      </c>
      <c r="O12" s="77">
        <f t="shared" si="0"/>
        <v>634898</v>
      </c>
      <c r="P12" s="77">
        <f t="shared" si="0"/>
        <v>0</v>
      </c>
      <c r="Q12" s="77">
        <f t="shared" si="0"/>
        <v>1366342</v>
      </c>
      <c r="R12" s="77">
        <f t="shared" si="0"/>
        <v>457100986</v>
      </c>
      <c r="S12" s="77">
        <f t="shared" si="0"/>
        <v>931852040</v>
      </c>
      <c r="T12" s="78">
        <f aca="true" t="shared" si="1" ref="T12:T80">+(J12+K12+L12)/I12*100</f>
        <v>21.442673350442107</v>
      </c>
      <c r="U12" s="75">
        <f>IF(SUM(D12:E12)=SUM(F12,H12),"","lệch "&amp;SUM(D12:E12)-SUM(F12,H12))</f>
      </c>
      <c r="V12" s="79"/>
      <c r="W12" s="61"/>
    </row>
    <row r="13" spans="1:23" ht="14.25">
      <c r="A13" s="80" t="s">
        <v>31</v>
      </c>
      <c r="B13" s="148" t="s">
        <v>33</v>
      </c>
      <c r="C13" s="81">
        <f>+SUM(C14:C27)</f>
        <v>267209502</v>
      </c>
      <c r="D13" s="81">
        <f>+SUM(D14:D27)</f>
        <v>87218256</v>
      </c>
      <c r="E13" s="81">
        <f>+SUM(E14:E27)</f>
        <v>179991246</v>
      </c>
      <c r="F13" s="81">
        <f>+SUM(F14:F27)</f>
        <v>2179674</v>
      </c>
      <c r="G13" s="81">
        <f>+SUM(G14:G27)</f>
        <v>174247623</v>
      </c>
      <c r="H13" s="82">
        <f>+I13+R13</f>
        <v>265029828</v>
      </c>
      <c r="I13" s="81">
        <f>+J13+K13+L13+M13+N13+O13+P13+Q13+0</f>
        <v>203703760</v>
      </c>
      <c r="J13" s="81">
        <f aca="true" t="shared" si="2" ref="J13:S13">+SUM(J14:J27)</f>
        <v>5086241</v>
      </c>
      <c r="K13" s="81">
        <f t="shared" si="2"/>
        <v>556592</v>
      </c>
      <c r="L13" s="81">
        <f t="shared" si="2"/>
        <v>0</v>
      </c>
      <c r="M13" s="81">
        <f t="shared" si="2"/>
        <v>197339966</v>
      </c>
      <c r="N13" s="81">
        <f t="shared" si="2"/>
        <v>545461</v>
      </c>
      <c r="O13" s="81">
        <f t="shared" si="2"/>
        <v>0</v>
      </c>
      <c r="P13" s="81">
        <f t="shared" si="2"/>
        <v>0</v>
      </c>
      <c r="Q13" s="81">
        <f t="shared" si="2"/>
        <v>175500</v>
      </c>
      <c r="R13" s="81">
        <f t="shared" si="2"/>
        <v>61326068</v>
      </c>
      <c r="S13" s="81">
        <f t="shared" si="2"/>
        <v>259386995</v>
      </c>
      <c r="T13" s="170">
        <f t="shared" si="1"/>
        <v>2.770117252622141</v>
      </c>
      <c r="U13" s="75">
        <f aca="true" t="shared" si="3" ref="U13:U83">IF(SUM(D13:E13)=SUM(F13,H13),"","lệch "&amp;SUM(D13:E13)-SUM(F13,H13))</f>
      </c>
      <c r="V13" s="79">
        <v>1</v>
      </c>
      <c r="W13" s="157"/>
    </row>
    <row r="14" spans="1:23" ht="16.5" customHeight="1">
      <c r="A14" s="83">
        <v>1</v>
      </c>
      <c r="B14" s="84" t="s">
        <v>136</v>
      </c>
      <c r="C14" s="85">
        <v>310672</v>
      </c>
      <c r="D14" s="86">
        <v>6600</v>
      </c>
      <c r="E14" s="86">
        <v>304072</v>
      </c>
      <c r="F14" s="86">
        <v>214186</v>
      </c>
      <c r="G14" s="86"/>
      <c r="H14" s="87">
        <v>96486</v>
      </c>
      <c r="I14" s="87">
        <v>96485</v>
      </c>
      <c r="J14" s="88">
        <v>96485</v>
      </c>
      <c r="K14" s="88"/>
      <c r="L14" s="88"/>
      <c r="M14" s="88">
        <v>1</v>
      </c>
      <c r="N14" s="88"/>
      <c r="O14" s="88"/>
      <c r="P14" s="88"/>
      <c r="Q14" s="88"/>
      <c r="R14" s="88"/>
      <c r="S14" s="89">
        <v>1</v>
      </c>
      <c r="T14" s="169">
        <f t="shared" si="1"/>
        <v>100</v>
      </c>
      <c r="U14" s="75">
        <f t="shared" si="3"/>
      </c>
      <c r="V14" s="79"/>
      <c r="W14" s="61"/>
    </row>
    <row r="15" spans="1:23" ht="16.5" customHeight="1">
      <c r="A15" s="90">
        <v>2</v>
      </c>
      <c r="B15" s="91" t="s">
        <v>37</v>
      </c>
      <c r="C15" s="88">
        <v>16525230</v>
      </c>
      <c r="D15" s="86">
        <v>16437654</v>
      </c>
      <c r="E15" s="86">
        <v>87576</v>
      </c>
      <c r="F15" s="86">
        <v>5032</v>
      </c>
      <c r="G15" s="86"/>
      <c r="H15" s="87">
        <v>16520198</v>
      </c>
      <c r="I15" s="87">
        <v>2343250</v>
      </c>
      <c r="J15" s="88">
        <v>1546295</v>
      </c>
      <c r="K15" s="88">
        <v>527715</v>
      </c>
      <c r="L15" s="88"/>
      <c r="M15" s="88">
        <v>197740</v>
      </c>
      <c r="N15" s="88"/>
      <c r="O15" s="88"/>
      <c r="P15" s="88"/>
      <c r="Q15" s="88">
        <v>71500</v>
      </c>
      <c r="R15" s="88">
        <v>14176948</v>
      </c>
      <c r="S15" s="89">
        <v>14446188</v>
      </c>
      <c r="T15" s="169">
        <f t="shared" si="1"/>
        <v>88.50997546143176</v>
      </c>
      <c r="U15" s="75">
        <f t="shared" si="3"/>
      </c>
      <c r="V15" s="79"/>
      <c r="W15" s="61"/>
    </row>
    <row r="16" spans="1:23" ht="16.5" customHeight="1">
      <c r="A16" s="83">
        <v>3</v>
      </c>
      <c r="B16" s="91" t="s">
        <v>39</v>
      </c>
      <c r="C16" s="88">
        <v>140838922</v>
      </c>
      <c r="D16" s="86">
        <v>4155952</v>
      </c>
      <c r="E16" s="86">
        <v>136682970</v>
      </c>
      <c r="F16" s="86">
        <v>905853</v>
      </c>
      <c r="G16" s="86">
        <v>136644611</v>
      </c>
      <c r="H16" s="87">
        <v>139933069</v>
      </c>
      <c r="I16" s="87">
        <v>139440154</v>
      </c>
      <c r="J16" s="88">
        <v>312425</v>
      </c>
      <c r="K16" s="88"/>
      <c r="L16" s="88"/>
      <c r="M16" s="88">
        <v>139127729</v>
      </c>
      <c r="N16" s="88"/>
      <c r="O16" s="88"/>
      <c r="P16" s="88"/>
      <c r="Q16" s="88"/>
      <c r="R16" s="88">
        <v>492915</v>
      </c>
      <c r="S16" s="89">
        <v>139620644</v>
      </c>
      <c r="T16" s="169">
        <f t="shared" si="1"/>
        <v>0.22405669460175726</v>
      </c>
      <c r="U16" s="75">
        <f t="shared" si="3"/>
      </c>
      <c r="V16" s="79"/>
      <c r="W16" s="61"/>
    </row>
    <row r="17" spans="1:23" ht="16.5" customHeight="1">
      <c r="A17" s="90">
        <v>4</v>
      </c>
      <c r="B17" s="91" t="s">
        <v>41</v>
      </c>
      <c r="C17" s="88">
        <v>27393365</v>
      </c>
      <c r="D17" s="86">
        <v>27220536</v>
      </c>
      <c r="E17" s="86">
        <v>172829</v>
      </c>
      <c r="F17" s="86">
        <v>73411</v>
      </c>
      <c r="G17" s="86"/>
      <c r="H17" s="87">
        <v>27319954</v>
      </c>
      <c r="I17" s="87">
        <v>18308310</v>
      </c>
      <c r="J17" s="88">
        <v>20835</v>
      </c>
      <c r="K17" s="88"/>
      <c r="L17" s="88"/>
      <c r="M17" s="88">
        <v>17742014</v>
      </c>
      <c r="N17" s="88">
        <v>545461</v>
      </c>
      <c r="O17" s="88"/>
      <c r="P17" s="88"/>
      <c r="Q17" s="88"/>
      <c r="R17" s="88">
        <v>9011644</v>
      </c>
      <c r="S17" s="89">
        <v>27299119</v>
      </c>
      <c r="T17" s="169">
        <f t="shared" si="1"/>
        <v>0.11380078226772433</v>
      </c>
      <c r="U17" s="75">
        <f t="shared" si="3"/>
      </c>
      <c r="V17" s="79"/>
      <c r="W17" s="61"/>
    </row>
    <row r="18" spans="1:23" ht="16.5" customHeight="1">
      <c r="A18" s="83">
        <v>5</v>
      </c>
      <c r="B18" s="91" t="s">
        <v>43</v>
      </c>
      <c r="C18" s="88">
        <v>38046365</v>
      </c>
      <c r="D18" s="86">
        <v>37553084</v>
      </c>
      <c r="E18" s="86">
        <v>493281</v>
      </c>
      <c r="F18" s="86">
        <v>305320</v>
      </c>
      <c r="G18" s="86"/>
      <c r="H18" s="87">
        <v>37741045</v>
      </c>
      <c r="I18" s="87">
        <v>187961</v>
      </c>
      <c r="J18" s="88">
        <v>187960</v>
      </c>
      <c r="K18" s="88"/>
      <c r="L18" s="88"/>
      <c r="M18" s="88">
        <v>1</v>
      </c>
      <c r="N18" s="88"/>
      <c r="O18" s="88"/>
      <c r="P18" s="88"/>
      <c r="Q18" s="88"/>
      <c r="R18" s="88">
        <v>37553084</v>
      </c>
      <c r="S18" s="89">
        <v>37553085</v>
      </c>
      <c r="T18" s="169">
        <f t="shared" si="1"/>
        <v>99.99946797473945</v>
      </c>
      <c r="U18" s="75">
        <f t="shared" si="3"/>
      </c>
      <c r="V18" s="79"/>
      <c r="W18" s="61"/>
    </row>
    <row r="19" spans="1:23" ht="16.5" customHeight="1">
      <c r="A19" s="90">
        <v>6</v>
      </c>
      <c r="B19" s="91" t="s">
        <v>45</v>
      </c>
      <c r="C19" s="88">
        <v>1161596</v>
      </c>
      <c r="D19" s="86">
        <v>438230</v>
      </c>
      <c r="E19" s="86">
        <v>723366</v>
      </c>
      <c r="F19" s="86">
        <v>242945</v>
      </c>
      <c r="G19" s="86"/>
      <c r="H19" s="87">
        <v>918651</v>
      </c>
      <c r="I19" s="87">
        <v>851274</v>
      </c>
      <c r="J19" s="88">
        <v>197227</v>
      </c>
      <c r="K19" s="88">
        <v>14250</v>
      </c>
      <c r="L19" s="88"/>
      <c r="M19" s="88">
        <v>639797</v>
      </c>
      <c r="N19" s="88"/>
      <c r="O19" s="88"/>
      <c r="P19" s="88"/>
      <c r="Q19" s="88"/>
      <c r="R19" s="88">
        <v>67377</v>
      </c>
      <c r="S19" s="89">
        <v>707174</v>
      </c>
      <c r="T19" s="169">
        <f t="shared" si="1"/>
        <v>24.842412666192086</v>
      </c>
      <c r="U19" s="75"/>
      <c r="V19" s="79"/>
      <c r="W19" s="61"/>
    </row>
    <row r="20" spans="1:23" ht="16.5" customHeight="1">
      <c r="A20" s="83">
        <v>7</v>
      </c>
      <c r="B20" s="91" t="s">
        <v>49</v>
      </c>
      <c r="C20" s="88">
        <v>3749011</v>
      </c>
      <c r="D20" s="86">
        <v>39627</v>
      </c>
      <c r="E20" s="86">
        <v>3709384</v>
      </c>
      <c r="F20" s="86">
        <v>119374</v>
      </c>
      <c r="G20" s="86">
        <v>1300489</v>
      </c>
      <c r="H20" s="87">
        <v>3629637</v>
      </c>
      <c r="I20" s="87">
        <v>3629637</v>
      </c>
      <c r="J20" s="88">
        <v>1456589</v>
      </c>
      <c r="K20" s="88">
        <v>14627</v>
      </c>
      <c r="L20" s="88"/>
      <c r="M20" s="88">
        <v>2158421</v>
      </c>
      <c r="N20" s="88"/>
      <c r="O20" s="88"/>
      <c r="P20" s="88"/>
      <c r="Q20" s="88">
        <v>0</v>
      </c>
      <c r="R20" s="88">
        <v>0</v>
      </c>
      <c r="S20" s="89">
        <v>2158421</v>
      </c>
      <c r="T20" s="169">
        <f t="shared" si="1"/>
        <v>40.533419733157885</v>
      </c>
      <c r="U20" s="75"/>
      <c r="V20" s="79"/>
      <c r="W20" s="61"/>
    </row>
    <row r="21" spans="1:23" ht="16.5" customHeight="1">
      <c r="A21" s="90">
        <v>8</v>
      </c>
      <c r="B21" s="91" t="s">
        <v>51</v>
      </c>
      <c r="C21" s="88">
        <v>125744</v>
      </c>
      <c r="D21" s="86">
        <v>0</v>
      </c>
      <c r="E21" s="86">
        <v>125744</v>
      </c>
      <c r="F21" s="86">
        <v>114860</v>
      </c>
      <c r="G21" s="86"/>
      <c r="H21" s="87">
        <v>10884</v>
      </c>
      <c r="I21" s="87">
        <v>10884</v>
      </c>
      <c r="J21" s="88">
        <v>10884</v>
      </c>
      <c r="K21" s="88"/>
      <c r="L21" s="88"/>
      <c r="M21" s="88">
        <v>0</v>
      </c>
      <c r="N21" s="88"/>
      <c r="O21" s="88"/>
      <c r="P21" s="88"/>
      <c r="Q21" s="88"/>
      <c r="R21" s="88">
        <v>0</v>
      </c>
      <c r="S21" s="89">
        <v>0</v>
      </c>
      <c r="T21" s="169">
        <f t="shared" si="1"/>
        <v>100</v>
      </c>
      <c r="U21" s="75">
        <f t="shared" si="3"/>
      </c>
      <c r="V21" s="79"/>
      <c r="W21" s="61"/>
    </row>
    <row r="22" spans="1:23" ht="16.5" customHeight="1">
      <c r="A22" s="83">
        <v>9</v>
      </c>
      <c r="B22" s="91" t="s">
        <v>53</v>
      </c>
      <c r="C22" s="88">
        <v>6054825</v>
      </c>
      <c r="D22" s="86">
        <v>1347686</v>
      </c>
      <c r="E22" s="86">
        <v>4707139</v>
      </c>
      <c r="F22" s="86">
        <v>23450</v>
      </c>
      <c r="G22" s="86">
        <v>4325257</v>
      </c>
      <c r="H22" s="87">
        <v>6031375</v>
      </c>
      <c r="I22" s="87">
        <v>6007275</v>
      </c>
      <c r="J22" s="88">
        <v>150279</v>
      </c>
      <c r="K22" s="88"/>
      <c r="L22" s="88"/>
      <c r="M22" s="88">
        <v>5856996</v>
      </c>
      <c r="N22" s="88"/>
      <c r="O22" s="88"/>
      <c r="P22" s="88"/>
      <c r="Q22" s="88"/>
      <c r="R22" s="88">
        <v>24100</v>
      </c>
      <c r="S22" s="89">
        <v>5881096</v>
      </c>
      <c r="T22" s="169">
        <f t="shared" si="1"/>
        <v>2.5016167896425587</v>
      </c>
      <c r="U22" s="75">
        <f t="shared" si="3"/>
      </c>
      <c r="V22" s="79"/>
      <c r="W22" s="61"/>
    </row>
    <row r="23" spans="1:23" ht="16.5" customHeight="1">
      <c r="A23" s="90">
        <v>10</v>
      </c>
      <c r="B23" s="91" t="s">
        <v>54</v>
      </c>
      <c r="C23" s="88">
        <v>343250</v>
      </c>
      <c r="D23" s="86">
        <v>0</v>
      </c>
      <c r="E23" s="86">
        <v>343250</v>
      </c>
      <c r="F23" s="86">
        <v>134500</v>
      </c>
      <c r="G23" s="86"/>
      <c r="H23" s="87">
        <v>208750</v>
      </c>
      <c r="I23" s="87">
        <v>208750</v>
      </c>
      <c r="J23" s="88">
        <v>208750</v>
      </c>
      <c r="K23" s="88"/>
      <c r="L23" s="88"/>
      <c r="M23" s="88">
        <v>0</v>
      </c>
      <c r="N23" s="88"/>
      <c r="O23" s="88"/>
      <c r="P23" s="88"/>
      <c r="Q23" s="88"/>
      <c r="R23" s="88">
        <v>0</v>
      </c>
      <c r="S23" s="89">
        <v>0</v>
      </c>
      <c r="T23" s="169">
        <f t="shared" si="1"/>
        <v>100</v>
      </c>
      <c r="U23" s="75">
        <f t="shared" si="3"/>
      </c>
      <c r="V23" s="79"/>
      <c r="W23" s="61"/>
    </row>
    <row r="24" spans="1:23" ht="16.5" customHeight="1">
      <c r="A24" s="83">
        <v>11</v>
      </c>
      <c r="B24" s="91" t="s">
        <v>55</v>
      </c>
      <c r="C24" s="88">
        <v>18887</v>
      </c>
      <c r="D24" s="86">
        <v>18887</v>
      </c>
      <c r="E24" s="86"/>
      <c r="F24" s="86">
        <v>0</v>
      </c>
      <c r="G24" s="86">
        <v>0</v>
      </c>
      <c r="H24" s="87">
        <v>18887</v>
      </c>
      <c r="I24" s="87">
        <v>18887</v>
      </c>
      <c r="J24" s="88">
        <v>18887</v>
      </c>
      <c r="K24" s="88"/>
      <c r="L24" s="88"/>
      <c r="M24" s="88">
        <v>0</v>
      </c>
      <c r="N24" s="88"/>
      <c r="O24" s="88"/>
      <c r="P24" s="88"/>
      <c r="Q24" s="88"/>
      <c r="R24" s="88">
        <v>0</v>
      </c>
      <c r="S24" s="89">
        <v>0</v>
      </c>
      <c r="T24" s="169">
        <f t="shared" si="1"/>
        <v>100</v>
      </c>
      <c r="U24" s="75">
        <f t="shared" si="3"/>
      </c>
      <c r="V24" s="79"/>
      <c r="W24" s="61"/>
    </row>
    <row r="25" spans="1:23" ht="16.5" customHeight="1">
      <c r="A25" s="90">
        <v>12</v>
      </c>
      <c r="B25" s="91" t="s">
        <v>150</v>
      </c>
      <c r="C25" s="88">
        <v>133880</v>
      </c>
      <c r="D25" s="86">
        <v>0</v>
      </c>
      <c r="E25" s="86">
        <v>133880</v>
      </c>
      <c r="F25" s="86"/>
      <c r="G25" s="86"/>
      <c r="H25" s="87">
        <v>133880</v>
      </c>
      <c r="I25" s="87">
        <v>133880</v>
      </c>
      <c r="J25" s="88">
        <v>11003</v>
      </c>
      <c r="K25" s="88"/>
      <c r="L25" s="88"/>
      <c r="M25" s="88">
        <v>122877</v>
      </c>
      <c r="N25" s="88"/>
      <c r="O25" s="88"/>
      <c r="P25" s="88"/>
      <c r="Q25" s="88"/>
      <c r="R25" s="88">
        <v>0</v>
      </c>
      <c r="S25" s="89">
        <v>122877</v>
      </c>
      <c r="T25" s="169">
        <f t="shared" si="1"/>
        <v>8.218553928891545</v>
      </c>
      <c r="U25" s="75">
        <f t="shared" si="3"/>
      </c>
      <c r="V25" s="79"/>
      <c r="W25" s="61"/>
    </row>
    <row r="26" spans="1:23" ht="16.5" customHeight="1">
      <c r="A26" s="83">
        <v>13</v>
      </c>
      <c r="B26" s="92" t="s">
        <v>70</v>
      </c>
      <c r="C26" s="88">
        <v>45800</v>
      </c>
      <c r="D26" s="86">
        <v>0</v>
      </c>
      <c r="E26" s="86">
        <v>45800</v>
      </c>
      <c r="F26" s="86"/>
      <c r="G26" s="86"/>
      <c r="H26" s="87">
        <v>45800</v>
      </c>
      <c r="I26" s="87">
        <v>45800</v>
      </c>
      <c r="J26" s="88">
        <v>21300</v>
      </c>
      <c r="K26" s="88"/>
      <c r="L26" s="88"/>
      <c r="M26" s="88">
        <v>24500</v>
      </c>
      <c r="N26" s="88"/>
      <c r="O26" s="88"/>
      <c r="P26" s="88"/>
      <c r="Q26" s="88"/>
      <c r="R26" s="88">
        <v>0</v>
      </c>
      <c r="S26" s="89">
        <v>24500</v>
      </c>
      <c r="T26" s="169">
        <f t="shared" si="1"/>
        <v>46.50655021834061</v>
      </c>
      <c r="U26" s="75">
        <f t="shared" si="3"/>
      </c>
      <c r="V26" s="79"/>
      <c r="W26" s="61"/>
    </row>
    <row r="27" spans="1:23" ht="16.5" customHeight="1">
      <c r="A27" s="90">
        <v>14</v>
      </c>
      <c r="B27" s="92" t="s">
        <v>144</v>
      </c>
      <c r="C27" s="93">
        <v>32461955</v>
      </c>
      <c r="D27" s="86">
        <v>0</v>
      </c>
      <c r="E27" s="86">
        <v>32461955</v>
      </c>
      <c r="F27" s="86">
        <v>40743</v>
      </c>
      <c r="G27" s="86">
        <v>31977266</v>
      </c>
      <c r="H27" s="87">
        <v>32421212</v>
      </c>
      <c r="I27" s="87">
        <v>32421212</v>
      </c>
      <c r="J27" s="88">
        <v>847322</v>
      </c>
      <c r="K27" s="88"/>
      <c r="L27" s="88">
        <v>0</v>
      </c>
      <c r="M27" s="88">
        <v>31469890</v>
      </c>
      <c r="N27" s="88"/>
      <c r="O27" s="88"/>
      <c r="P27" s="88"/>
      <c r="Q27" s="88">
        <v>104000</v>
      </c>
      <c r="R27" s="88">
        <v>0</v>
      </c>
      <c r="S27" s="89">
        <v>31573890</v>
      </c>
      <c r="T27" s="169">
        <f t="shared" si="1"/>
        <v>2.6134803350349767</v>
      </c>
      <c r="U27" s="75">
        <f t="shared" si="3"/>
      </c>
      <c r="V27" s="79"/>
      <c r="W27" s="61"/>
    </row>
    <row r="28" spans="1:23" ht="18" customHeight="1">
      <c r="A28" s="94" t="s">
        <v>56</v>
      </c>
      <c r="B28" s="149" t="s">
        <v>57</v>
      </c>
      <c r="C28" s="95">
        <f>D28+E28</f>
        <v>816384340</v>
      </c>
      <c r="D28" s="77">
        <f aca="true" t="shared" si="4" ref="D28:S28">+D29+D39+D46+D54+D57+D66+D72+D78+D85+D94</f>
        <v>610655574</v>
      </c>
      <c r="E28" s="77">
        <f t="shared" si="4"/>
        <v>205728766</v>
      </c>
      <c r="F28" s="77">
        <f t="shared" si="4"/>
        <v>19976102</v>
      </c>
      <c r="G28" s="77">
        <f t="shared" si="4"/>
        <v>174247623</v>
      </c>
      <c r="H28" s="77">
        <f t="shared" si="4"/>
        <v>796408238</v>
      </c>
      <c r="I28" s="77">
        <f t="shared" si="4"/>
        <v>400633320</v>
      </c>
      <c r="J28" s="77">
        <f t="shared" si="4"/>
        <v>82861480</v>
      </c>
      <c r="K28" s="77">
        <f t="shared" si="4"/>
        <v>41011799</v>
      </c>
      <c r="L28" s="77">
        <f t="shared" si="4"/>
        <v>69914</v>
      </c>
      <c r="M28" s="77">
        <f t="shared" si="4"/>
        <v>226842614</v>
      </c>
      <c r="N28" s="77">
        <f t="shared" si="4"/>
        <v>48021773</v>
      </c>
      <c r="O28" s="77">
        <f t="shared" si="4"/>
        <v>634898</v>
      </c>
      <c r="P28" s="77">
        <f t="shared" si="4"/>
        <v>0</v>
      </c>
      <c r="Q28" s="77">
        <f t="shared" si="4"/>
        <v>1190842</v>
      </c>
      <c r="R28" s="77">
        <f t="shared" si="4"/>
        <v>395774918</v>
      </c>
      <c r="S28" s="77">
        <f t="shared" si="4"/>
        <v>672465045</v>
      </c>
      <c r="T28" s="169">
        <f t="shared" si="1"/>
        <v>30.93681598924423</v>
      </c>
      <c r="U28" s="75">
        <f t="shared" si="3"/>
      </c>
      <c r="V28" s="79"/>
      <c r="W28" s="61"/>
    </row>
    <row r="29" spans="1:23" ht="18" customHeight="1">
      <c r="A29" s="80" t="s">
        <v>58</v>
      </c>
      <c r="B29" s="148" t="s">
        <v>59</v>
      </c>
      <c r="C29" s="96">
        <f>D29+E29</f>
        <v>378221774</v>
      </c>
      <c r="D29" s="81">
        <f aca="true" t="shared" si="5" ref="D29:S29">+SUM(D30:D38)</f>
        <v>302376485</v>
      </c>
      <c r="E29" s="81">
        <f t="shared" si="5"/>
        <v>75845289</v>
      </c>
      <c r="F29" s="81">
        <f t="shared" si="5"/>
        <v>16302992</v>
      </c>
      <c r="G29" s="81">
        <f t="shared" si="5"/>
        <v>169922367</v>
      </c>
      <c r="H29" s="81">
        <f t="shared" si="5"/>
        <v>361918782</v>
      </c>
      <c r="I29" s="81">
        <f t="shared" si="5"/>
        <v>140810079</v>
      </c>
      <c r="J29" s="81">
        <f t="shared" si="5"/>
        <v>30938566</v>
      </c>
      <c r="K29" s="81">
        <f t="shared" si="5"/>
        <v>28820059</v>
      </c>
      <c r="L29" s="81">
        <f t="shared" si="5"/>
        <v>15925</v>
      </c>
      <c r="M29" s="81">
        <f t="shared" si="5"/>
        <v>50215982</v>
      </c>
      <c r="N29" s="81">
        <f t="shared" si="5"/>
        <v>30289835</v>
      </c>
      <c r="O29" s="81">
        <f t="shared" si="5"/>
        <v>518122</v>
      </c>
      <c r="P29" s="81">
        <f t="shared" si="5"/>
        <v>0</v>
      </c>
      <c r="Q29" s="81">
        <f t="shared" si="5"/>
        <v>11590</v>
      </c>
      <c r="R29" s="81">
        <f t="shared" si="5"/>
        <v>221108703</v>
      </c>
      <c r="S29" s="81">
        <f t="shared" si="5"/>
        <v>302144232</v>
      </c>
      <c r="T29" s="170">
        <f t="shared" si="1"/>
        <v>42.45047685826524</v>
      </c>
      <c r="U29" s="75">
        <f t="shared" si="3"/>
      </c>
      <c r="V29" s="79">
        <v>1</v>
      </c>
      <c r="W29" s="157"/>
    </row>
    <row r="30" spans="1:23" ht="18" customHeight="1">
      <c r="A30" s="97">
        <v>1</v>
      </c>
      <c r="B30" s="150" t="s">
        <v>67</v>
      </c>
      <c r="C30" s="98">
        <v>25991884</v>
      </c>
      <c r="D30" s="99">
        <v>14931083</v>
      </c>
      <c r="E30" s="99">
        <v>11060801</v>
      </c>
      <c r="F30" s="99">
        <v>1728769</v>
      </c>
      <c r="G30" s="100">
        <v>13807025</v>
      </c>
      <c r="H30" s="101">
        <v>24263115</v>
      </c>
      <c r="I30" s="101">
        <v>12909750</v>
      </c>
      <c r="J30" s="99">
        <v>5944846</v>
      </c>
      <c r="K30" s="99">
        <v>246995</v>
      </c>
      <c r="L30" s="99"/>
      <c r="M30" s="99">
        <v>6269909</v>
      </c>
      <c r="N30" s="99">
        <v>448000</v>
      </c>
      <c r="O30" s="99"/>
      <c r="P30" s="99"/>
      <c r="Q30" s="99">
        <v>0</v>
      </c>
      <c r="R30" s="99">
        <v>11353365</v>
      </c>
      <c r="S30" s="102">
        <v>18071274</v>
      </c>
      <c r="T30" s="169">
        <f t="shared" si="1"/>
        <v>47.9625167024923</v>
      </c>
      <c r="U30" s="75">
        <f t="shared" si="3"/>
      </c>
      <c r="V30" s="79"/>
      <c r="W30" s="61"/>
    </row>
    <row r="31" spans="1:23" ht="18" customHeight="1">
      <c r="A31" s="90">
        <v>2</v>
      </c>
      <c r="B31" s="91" t="s">
        <v>65</v>
      </c>
      <c r="C31" s="88">
        <v>2216572</v>
      </c>
      <c r="D31" s="103">
        <v>1929279</v>
      </c>
      <c r="E31" s="103">
        <v>287293</v>
      </c>
      <c r="F31" s="103">
        <v>653</v>
      </c>
      <c r="G31" s="103"/>
      <c r="H31" s="87">
        <v>2215919</v>
      </c>
      <c r="I31" s="87">
        <v>2215919</v>
      </c>
      <c r="J31" s="103">
        <v>1849361</v>
      </c>
      <c r="K31" s="103">
        <v>366558</v>
      </c>
      <c r="L31" s="103"/>
      <c r="M31" s="103">
        <v>0</v>
      </c>
      <c r="N31" s="103">
        <v>0</v>
      </c>
      <c r="O31" s="103"/>
      <c r="P31" s="103"/>
      <c r="Q31" s="103">
        <v>0</v>
      </c>
      <c r="R31" s="103">
        <v>0</v>
      </c>
      <c r="S31" s="103">
        <v>0</v>
      </c>
      <c r="T31" s="169">
        <f t="shared" si="1"/>
        <v>100</v>
      </c>
      <c r="U31" s="75">
        <f t="shared" si="3"/>
      </c>
      <c r="V31" s="79"/>
      <c r="W31" s="61"/>
    </row>
    <row r="32" spans="1:23" ht="18" customHeight="1">
      <c r="A32" s="97">
        <v>3</v>
      </c>
      <c r="B32" s="91" t="s">
        <v>62</v>
      </c>
      <c r="C32" s="88">
        <v>52517339</v>
      </c>
      <c r="D32" s="103">
        <v>39531865</v>
      </c>
      <c r="E32" s="103">
        <v>12985474</v>
      </c>
      <c r="F32" s="103">
        <v>1674696</v>
      </c>
      <c r="G32" s="103">
        <v>124080381</v>
      </c>
      <c r="H32" s="87">
        <v>50842643</v>
      </c>
      <c r="I32" s="87">
        <v>20286235</v>
      </c>
      <c r="J32" s="103">
        <v>1816901</v>
      </c>
      <c r="K32" s="103">
        <v>427333</v>
      </c>
      <c r="L32" s="103">
        <v>4900</v>
      </c>
      <c r="M32" s="103">
        <v>9769317</v>
      </c>
      <c r="N32" s="103">
        <v>8256194</v>
      </c>
      <c r="O32" s="103"/>
      <c r="P32" s="103"/>
      <c r="Q32" s="103">
        <v>11590</v>
      </c>
      <c r="R32" s="103">
        <v>30556408</v>
      </c>
      <c r="S32" s="103">
        <v>48593509</v>
      </c>
      <c r="T32" s="169">
        <f t="shared" si="1"/>
        <v>11.086995689441634</v>
      </c>
      <c r="U32" s="75">
        <f t="shared" si="3"/>
      </c>
      <c r="V32" s="79"/>
      <c r="W32" s="61"/>
    </row>
    <row r="33" spans="1:23" ht="18" customHeight="1">
      <c r="A33" s="90">
        <v>4</v>
      </c>
      <c r="B33" s="91" t="s">
        <v>61</v>
      </c>
      <c r="C33" s="88">
        <v>157895649</v>
      </c>
      <c r="D33" s="103">
        <v>139000973</v>
      </c>
      <c r="E33" s="103">
        <v>18894676</v>
      </c>
      <c r="F33" s="103">
        <v>11239193</v>
      </c>
      <c r="G33" s="103">
        <v>57695</v>
      </c>
      <c r="H33" s="87">
        <v>146656456</v>
      </c>
      <c r="I33" s="87">
        <v>55188937</v>
      </c>
      <c r="J33" s="103">
        <v>12019288</v>
      </c>
      <c r="K33" s="103">
        <v>27116810</v>
      </c>
      <c r="L33" s="103"/>
      <c r="M33" s="103">
        <v>6200026</v>
      </c>
      <c r="N33" s="103">
        <v>9852813</v>
      </c>
      <c r="O33" s="103"/>
      <c r="P33" s="103"/>
      <c r="Q33" s="103"/>
      <c r="R33" s="103">
        <v>91467519</v>
      </c>
      <c r="S33" s="103">
        <v>107520358</v>
      </c>
      <c r="T33" s="169">
        <f t="shared" si="1"/>
        <v>70.91294039600726</v>
      </c>
      <c r="U33" s="75">
        <f t="shared" si="3"/>
      </c>
      <c r="V33" s="79"/>
      <c r="W33" s="61"/>
    </row>
    <row r="34" spans="1:23" ht="18" customHeight="1">
      <c r="A34" s="97">
        <v>5</v>
      </c>
      <c r="B34" s="91" t="s">
        <v>64</v>
      </c>
      <c r="C34" s="88">
        <v>4958035</v>
      </c>
      <c r="D34" s="103">
        <v>3669446</v>
      </c>
      <c r="E34" s="103">
        <v>1288589</v>
      </c>
      <c r="F34" s="103">
        <v>223665</v>
      </c>
      <c r="G34" s="103"/>
      <c r="H34" s="87">
        <v>4734370</v>
      </c>
      <c r="I34" s="87">
        <v>2713864</v>
      </c>
      <c r="J34" s="103">
        <v>843631</v>
      </c>
      <c r="K34" s="103">
        <v>75698</v>
      </c>
      <c r="L34" s="103">
        <v>11025</v>
      </c>
      <c r="M34" s="103">
        <v>1265388</v>
      </c>
      <c r="N34" s="103"/>
      <c r="O34" s="103">
        <v>518122</v>
      </c>
      <c r="P34" s="103"/>
      <c r="Q34" s="103"/>
      <c r="R34" s="103">
        <v>2020506</v>
      </c>
      <c r="S34" s="103">
        <v>3804016</v>
      </c>
      <c r="T34" s="169">
        <f t="shared" si="1"/>
        <v>34.281526266607315</v>
      </c>
      <c r="U34" s="75">
        <f t="shared" si="3"/>
      </c>
      <c r="V34" s="79"/>
      <c r="W34" s="61"/>
    </row>
    <row r="35" spans="1:23" ht="18" customHeight="1">
      <c r="A35" s="90">
        <v>6</v>
      </c>
      <c r="B35" s="91" t="s">
        <v>141</v>
      </c>
      <c r="C35" s="88">
        <v>20256608</v>
      </c>
      <c r="D35" s="103">
        <v>15702782</v>
      </c>
      <c r="E35" s="103">
        <v>4553826</v>
      </c>
      <c r="F35" s="103">
        <v>374333</v>
      </c>
      <c r="G35" s="103"/>
      <c r="H35" s="87">
        <v>19882275</v>
      </c>
      <c r="I35" s="87">
        <v>4836268</v>
      </c>
      <c r="J35" s="103">
        <v>1306337</v>
      </c>
      <c r="K35" s="103">
        <v>15840</v>
      </c>
      <c r="L35" s="103"/>
      <c r="M35" s="103">
        <v>3514091</v>
      </c>
      <c r="N35" s="103"/>
      <c r="O35" s="103"/>
      <c r="P35" s="103"/>
      <c r="Q35" s="103">
        <v>0</v>
      </c>
      <c r="R35" s="103">
        <v>15046007</v>
      </c>
      <c r="S35" s="103">
        <v>18560098</v>
      </c>
      <c r="T35" s="169">
        <f t="shared" si="1"/>
        <v>27.338786849694845</v>
      </c>
      <c r="U35" s="75">
        <f t="shared" si="3"/>
      </c>
      <c r="V35" s="79"/>
      <c r="W35" s="61"/>
    </row>
    <row r="36" spans="1:23" ht="18" customHeight="1">
      <c r="A36" s="97">
        <v>7</v>
      </c>
      <c r="B36" s="91" t="s">
        <v>66</v>
      </c>
      <c r="C36" s="88">
        <v>51106209</v>
      </c>
      <c r="D36" s="103">
        <v>47002838</v>
      </c>
      <c r="E36" s="103">
        <v>4103371</v>
      </c>
      <c r="F36" s="103">
        <v>115895</v>
      </c>
      <c r="G36" s="103"/>
      <c r="H36" s="87">
        <v>50990314</v>
      </c>
      <c r="I36" s="87">
        <v>16401789</v>
      </c>
      <c r="J36" s="103">
        <v>741559</v>
      </c>
      <c r="K36" s="103">
        <v>467432</v>
      </c>
      <c r="L36" s="103"/>
      <c r="M36" s="103">
        <v>4625325</v>
      </c>
      <c r="N36" s="103">
        <v>10567473</v>
      </c>
      <c r="O36" s="103"/>
      <c r="P36" s="103"/>
      <c r="Q36" s="103"/>
      <c r="R36" s="103">
        <v>34588525</v>
      </c>
      <c r="S36" s="103">
        <v>49781323</v>
      </c>
      <c r="T36" s="169">
        <f t="shared" si="1"/>
        <v>7.371092263167147</v>
      </c>
      <c r="U36" s="75">
        <f t="shared" si="3"/>
      </c>
      <c r="V36" s="79"/>
      <c r="W36" s="61"/>
    </row>
    <row r="37" spans="1:23" ht="18" customHeight="1">
      <c r="A37" s="90">
        <v>8</v>
      </c>
      <c r="B37" s="91" t="s">
        <v>63</v>
      </c>
      <c r="C37" s="88">
        <v>51968578</v>
      </c>
      <c r="D37" s="103">
        <v>33456434</v>
      </c>
      <c r="E37" s="103">
        <v>18512144</v>
      </c>
      <c r="F37" s="103">
        <v>54900</v>
      </c>
      <c r="G37" s="103"/>
      <c r="H37" s="87">
        <v>51913678</v>
      </c>
      <c r="I37" s="87">
        <v>22671686</v>
      </c>
      <c r="J37" s="103">
        <v>3785869</v>
      </c>
      <c r="K37" s="103">
        <v>10530</v>
      </c>
      <c r="L37" s="103"/>
      <c r="M37" s="103">
        <v>17709932</v>
      </c>
      <c r="N37" s="103">
        <v>1165355</v>
      </c>
      <c r="O37" s="103"/>
      <c r="P37" s="103"/>
      <c r="Q37" s="103"/>
      <c r="R37" s="103">
        <v>29241992</v>
      </c>
      <c r="S37" s="103">
        <v>48117279</v>
      </c>
      <c r="T37" s="169">
        <f t="shared" si="1"/>
        <v>16.74511106055368</v>
      </c>
      <c r="U37" s="75">
        <f t="shared" si="3"/>
      </c>
      <c r="V37" s="79"/>
      <c r="W37" s="61"/>
    </row>
    <row r="38" spans="1:23" ht="18" customHeight="1">
      <c r="A38" s="97">
        <v>9</v>
      </c>
      <c r="B38" s="91" t="s">
        <v>140</v>
      </c>
      <c r="C38" s="88">
        <v>11310900</v>
      </c>
      <c r="D38" s="103">
        <v>7151785</v>
      </c>
      <c r="E38" s="103">
        <v>4159115</v>
      </c>
      <c r="F38" s="103">
        <v>890888</v>
      </c>
      <c r="G38" s="103">
        <v>31977266</v>
      </c>
      <c r="H38" s="87">
        <v>10420012</v>
      </c>
      <c r="I38" s="87">
        <v>3585631</v>
      </c>
      <c r="J38" s="103">
        <v>2630774</v>
      </c>
      <c r="K38" s="103">
        <v>92863</v>
      </c>
      <c r="L38" s="103"/>
      <c r="M38" s="103">
        <v>861994</v>
      </c>
      <c r="N38" s="103"/>
      <c r="O38" s="103"/>
      <c r="P38" s="103"/>
      <c r="Q38" s="103">
        <v>0</v>
      </c>
      <c r="R38" s="103">
        <v>6834381</v>
      </c>
      <c r="S38" s="103">
        <v>7696375</v>
      </c>
      <c r="T38" s="169">
        <f t="shared" si="1"/>
        <v>75.9597683085627</v>
      </c>
      <c r="U38" s="75">
        <f t="shared" si="3"/>
      </c>
      <c r="V38" s="79"/>
      <c r="W38" s="61"/>
    </row>
    <row r="39" spans="1:23" ht="15.75" customHeight="1">
      <c r="A39" s="80" t="s">
        <v>68</v>
      </c>
      <c r="B39" s="148" t="s">
        <v>69</v>
      </c>
      <c r="C39" s="112">
        <f>D39+E39</f>
        <v>57488187</v>
      </c>
      <c r="D39" s="81">
        <f aca="true" t="shared" si="6" ref="D39:S39">+SUM(D40:D45)</f>
        <v>31512252</v>
      </c>
      <c r="E39" s="81">
        <f t="shared" si="6"/>
        <v>25975935</v>
      </c>
      <c r="F39" s="81">
        <f t="shared" si="6"/>
        <v>591149</v>
      </c>
      <c r="G39" s="81">
        <f t="shared" si="6"/>
        <v>0</v>
      </c>
      <c r="H39" s="81">
        <f t="shared" si="6"/>
        <v>56897038</v>
      </c>
      <c r="I39" s="81">
        <f t="shared" si="6"/>
        <v>37231217</v>
      </c>
      <c r="J39" s="81">
        <f t="shared" si="6"/>
        <v>9432007</v>
      </c>
      <c r="K39" s="81">
        <f t="shared" si="6"/>
        <v>2062276</v>
      </c>
      <c r="L39" s="81">
        <f t="shared" si="6"/>
        <v>0</v>
      </c>
      <c r="M39" s="81">
        <f t="shared" si="6"/>
        <v>24887716</v>
      </c>
      <c r="N39" s="81">
        <f t="shared" si="6"/>
        <v>270750</v>
      </c>
      <c r="O39" s="81">
        <f t="shared" si="6"/>
        <v>0</v>
      </c>
      <c r="P39" s="81">
        <f t="shared" si="6"/>
        <v>0</v>
      </c>
      <c r="Q39" s="81">
        <f t="shared" si="6"/>
        <v>578468</v>
      </c>
      <c r="R39" s="81">
        <f t="shared" si="6"/>
        <v>19665821</v>
      </c>
      <c r="S39" s="81">
        <f t="shared" si="6"/>
        <v>45402755</v>
      </c>
      <c r="T39" s="170">
        <f t="shared" si="1"/>
        <v>30.872702871893765</v>
      </c>
      <c r="U39" s="75">
        <f t="shared" si="3"/>
      </c>
      <c r="V39" s="79">
        <v>1</v>
      </c>
      <c r="W39" s="157"/>
    </row>
    <row r="40" spans="1:23" ht="15.75" customHeight="1">
      <c r="A40" s="106">
        <v>1</v>
      </c>
      <c r="B40" s="91" t="s">
        <v>70</v>
      </c>
      <c r="C40" s="85">
        <v>22275</v>
      </c>
      <c r="D40" s="102">
        <v>0</v>
      </c>
      <c r="E40" s="103">
        <v>22275</v>
      </c>
      <c r="F40" s="103">
        <v>0</v>
      </c>
      <c r="G40" s="103">
        <v>0</v>
      </c>
      <c r="H40" s="107">
        <v>22275</v>
      </c>
      <c r="I40" s="107">
        <v>22275</v>
      </c>
      <c r="J40" s="103">
        <v>22275</v>
      </c>
      <c r="K40" s="103">
        <v>0</v>
      </c>
      <c r="L40" s="103">
        <v>0</v>
      </c>
      <c r="M40" s="103">
        <v>0</v>
      </c>
      <c r="N40" s="103">
        <v>0</v>
      </c>
      <c r="O40" s="103">
        <v>0</v>
      </c>
      <c r="P40" s="103">
        <v>0</v>
      </c>
      <c r="Q40" s="103">
        <v>0</v>
      </c>
      <c r="R40" s="103">
        <v>0</v>
      </c>
      <c r="S40" s="89">
        <v>0</v>
      </c>
      <c r="T40" s="169">
        <f t="shared" si="1"/>
        <v>100</v>
      </c>
      <c r="U40" s="75">
        <f t="shared" si="3"/>
      </c>
      <c r="V40" s="79"/>
      <c r="W40" s="61"/>
    </row>
    <row r="41" spans="1:23" ht="15.75" customHeight="1">
      <c r="A41" s="106">
        <v>2</v>
      </c>
      <c r="B41" s="91" t="s">
        <v>71</v>
      </c>
      <c r="C41" s="98">
        <v>4656035</v>
      </c>
      <c r="D41" s="89">
        <v>3280407</v>
      </c>
      <c r="E41" s="103">
        <v>1375628</v>
      </c>
      <c r="F41" s="103">
        <v>6000</v>
      </c>
      <c r="G41" s="103">
        <v>0</v>
      </c>
      <c r="H41" s="107">
        <v>4650035</v>
      </c>
      <c r="I41" s="107">
        <v>3515057</v>
      </c>
      <c r="J41" s="103">
        <v>442553</v>
      </c>
      <c r="K41" s="103">
        <v>224400</v>
      </c>
      <c r="L41" s="103">
        <v>0</v>
      </c>
      <c r="M41" s="103">
        <v>2848104</v>
      </c>
      <c r="N41" s="103">
        <v>0</v>
      </c>
      <c r="O41" s="103">
        <v>0</v>
      </c>
      <c r="P41" s="103">
        <v>0</v>
      </c>
      <c r="Q41" s="103">
        <v>0</v>
      </c>
      <c r="R41" s="103">
        <v>1134978</v>
      </c>
      <c r="S41" s="89">
        <v>3983082</v>
      </c>
      <c r="T41" s="169">
        <f t="shared" si="1"/>
        <v>18.974173107292426</v>
      </c>
      <c r="U41" s="75">
        <f t="shared" si="3"/>
      </c>
      <c r="V41" s="79"/>
      <c r="W41" s="61"/>
    </row>
    <row r="42" spans="1:23" ht="15.75" customHeight="1">
      <c r="A42" s="106">
        <v>3</v>
      </c>
      <c r="B42" s="91" t="s">
        <v>72</v>
      </c>
      <c r="C42" s="88">
        <v>20074468</v>
      </c>
      <c r="D42" s="103">
        <v>6529092</v>
      </c>
      <c r="E42" s="103">
        <v>13545376</v>
      </c>
      <c r="F42" s="103">
        <v>14600</v>
      </c>
      <c r="G42" s="103">
        <v>0</v>
      </c>
      <c r="H42" s="87">
        <v>20059868</v>
      </c>
      <c r="I42" s="87">
        <v>16490370</v>
      </c>
      <c r="J42" s="103">
        <v>2675759</v>
      </c>
      <c r="K42" s="103">
        <v>570588</v>
      </c>
      <c r="L42" s="103">
        <v>0</v>
      </c>
      <c r="M42" s="103">
        <v>13244023</v>
      </c>
      <c r="N42" s="103">
        <v>0</v>
      </c>
      <c r="O42" s="103">
        <v>0</v>
      </c>
      <c r="P42" s="103">
        <v>0</v>
      </c>
      <c r="Q42" s="103">
        <v>0</v>
      </c>
      <c r="R42" s="103">
        <v>3569498</v>
      </c>
      <c r="S42" s="103">
        <v>16813521</v>
      </c>
      <c r="T42" s="169">
        <f t="shared" si="1"/>
        <v>19.686319955222352</v>
      </c>
      <c r="U42" s="75">
        <f t="shared" si="3"/>
      </c>
      <c r="V42" s="79"/>
      <c r="W42" s="61"/>
    </row>
    <row r="43" spans="1:23" ht="15.75" customHeight="1">
      <c r="A43" s="106">
        <v>4</v>
      </c>
      <c r="B43" s="91" t="s">
        <v>73</v>
      </c>
      <c r="C43" s="88">
        <v>8883254</v>
      </c>
      <c r="D43" s="103">
        <v>5590228</v>
      </c>
      <c r="E43" s="103">
        <v>3293026</v>
      </c>
      <c r="F43" s="103">
        <v>150000</v>
      </c>
      <c r="G43" s="103">
        <v>0</v>
      </c>
      <c r="H43" s="87">
        <v>8733254</v>
      </c>
      <c r="I43" s="87">
        <v>4589327</v>
      </c>
      <c r="J43" s="103">
        <v>1633671</v>
      </c>
      <c r="K43" s="103">
        <v>32687</v>
      </c>
      <c r="L43" s="103">
        <v>0</v>
      </c>
      <c r="M43" s="103">
        <v>2715269</v>
      </c>
      <c r="N43" s="103">
        <v>207700</v>
      </c>
      <c r="O43" s="103">
        <v>0</v>
      </c>
      <c r="P43" s="103">
        <v>0</v>
      </c>
      <c r="Q43" s="103">
        <v>0</v>
      </c>
      <c r="R43" s="103">
        <v>4143927</v>
      </c>
      <c r="S43" s="103">
        <v>7066896</v>
      </c>
      <c r="T43" s="169">
        <f t="shared" si="1"/>
        <v>36.30941966000679</v>
      </c>
      <c r="U43" s="75">
        <f t="shared" si="3"/>
      </c>
      <c r="V43" s="79"/>
      <c r="W43" s="61"/>
    </row>
    <row r="44" spans="1:23" ht="15.75" customHeight="1">
      <c r="A44" s="106">
        <v>5</v>
      </c>
      <c r="B44" s="91" t="s">
        <v>89</v>
      </c>
      <c r="C44" s="88">
        <v>5434750</v>
      </c>
      <c r="D44" s="103">
        <v>2329827</v>
      </c>
      <c r="E44" s="103">
        <v>3104923</v>
      </c>
      <c r="F44" s="103">
        <v>0</v>
      </c>
      <c r="G44" s="103">
        <v>0</v>
      </c>
      <c r="H44" s="87">
        <v>5434750</v>
      </c>
      <c r="I44" s="87">
        <v>4617556</v>
      </c>
      <c r="J44" s="103">
        <v>988233</v>
      </c>
      <c r="K44" s="103">
        <v>83440</v>
      </c>
      <c r="L44" s="103">
        <v>0</v>
      </c>
      <c r="M44" s="103">
        <v>3545883</v>
      </c>
      <c r="N44" s="103">
        <v>0</v>
      </c>
      <c r="O44" s="103">
        <v>0</v>
      </c>
      <c r="P44" s="103">
        <v>0</v>
      </c>
      <c r="Q44" s="103">
        <v>0</v>
      </c>
      <c r="R44" s="103">
        <v>817194</v>
      </c>
      <c r="S44" s="103">
        <v>4363077</v>
      </c>
      <c r="T44" s="169">
        <f t="shared" si="1"/>
        <v>23.208662764458083</v>
      </c>
      <c r="U44" s="75">
        <f t="shared" si="3"/>
      </c>
      <c r="V44" s="79"/>
      <c r="W44" s="61"/>
    </row>
    <row r="45" spans="1:23" ht="15.75" customHeight="1">
      <c r="A45" s="106">
        <v>6</v>
      </c>
      <c r="B45" s="91" t="s">
        <v>74</v>
      </c>
      <c r="C45" s="88">
        <v>18417405</v>
      </c>
      <c r="D45" s="103">
        <v>13782698</v>
      </c>
      <c r="E45" s="103">
        <v>4634707</v>
      </c>
      <c r="F45" s="103">
        <v>420549</v>
      </c>
      <c r="G45" s="103">
        <v>0</v>
      </c>
      <c r="H45" s="87">
        <v>17996856</v>
      </c>
      <c r="I45" s="87">
        <v>7996632</v>
      </c>
      <c r="J45" s="103">
        <v>3669516</v>
      </c>
      <c r="K45" s="103">
        <v>1151161</v>
      </c>
      <c r="L45" s="103">
        <v>0</v>
      </c>
      <c r="M45" s="103">
        <v>2534437</v>
      </c>
      <c r="N45" s="103">
        <v>63050</v>
      </c>
      <c r="O45" s="103">
        <v>0</v>
      </c>
      <c r="P45" s="103">
        <v>0</v>
      </c>
      <c r="Q45" s="103">
        <v>578468</v>
      </c>
      <c r="R45" s="103">
        <v>10000224</v>
      </c>
      <c r="S45" s="103">
        <v>13176179</v>
      </c>
      <c r="T45" s="169">
        <f t="shared" si="1"/>
        <v>60.283841997480934</v>
      </c>
      <c r="U45" s="75">
        <f t="shared" si="3"/>
      </c>
      <c r="V45" s="79"/>
      <c r="W45" s="61"/>
    </row>
    <row r="46" spans="1:23" ht="15.75" customHeight="1">
      <c r="A46" s="80" t="s">
        <v>75</v>
      </c>
      <c r="B46" s="148" t="s">
        <v>76</v>
      </c>
      <c r="C46" s="96">
        <f>D46+E46</f>
        <v>39894394</v>
      </c>
      <c r="D46" s="81">
        <f aca="true" t="shared" si="7" ref="D46:S46">+SUM(D47:D53)</f>
        <v>22935919</v>
      </c>
      <c r="E46" s="81">
        <f t="shared" si="7"/>
        <v>16958475</v>
      </c>
      <c r="F46" s="81">
        <f t="shared" si="7"/>
        <v>11600</v>
      </c>
      <c r="G46" s="81">
        <f t="shared" si="7"/>
        <v>0</v>
      </c>
      <c r="H46" s="81">
        <f t="shared" si="7"/>
        <v>39882794</v>
      </c>
      <c r="I46" s="81">
        <f t="shared" si="7"/>
        <v>26444803</v>
      </c>
      <c r="J46" s="81">
        <f t="shared" si="7"/>
        <v>5467378</v>
      </c>
      <c r="K46" s="81">
        <f t="shared" si="7"/>
        <v>806253</v>
      </c>
      <c r="L46" s="81">
        <f t="shared" si="7"/>
        <v>0</v>
      </c>
      <c r="M46" s="81">
        <f t="shared" si="7"/>
        <v>18713074</v>
      </c>
      <c r="N46" s="81">
        <f t="shared" si="7"/>
        <v>1431498</v>
      </c>
      <c r="O46" s="81">
        <f t="shared" si="7"/>
        <v>0</v>
      </c>
      <c r="P46" s="81">
        <f t="shared" si="7"/>
        <v>0</v>
      </c>
      <c r="Q46" s="81">
        <f t="shared" si="7"/>
        <v>26600</v>
      </c>
      <c r="R46" s="81">
        <f t="shared" si="7"/>
        <v>13437991</v>
      </c>
      <c r="S46" s="81">
        <f t="shared" si="7"/>
        <v>33609163</v>
      </c>
      <c r="T46" s="170">
        <f t="shared" si="1"/>
        <v>23.72349304322668</v>
      </c>
      <c r="U46" s="75">
        <f t="shared" si="3"/>
      </c>
      <c r="V46" s="79">
        <v>1</v>
      </c>
      <c r="W46" s="157"/>
    </row>
    <row r="47" spans="1:23" ht="15.75" customHeight="1">
      <c r="A47" s="106">
        <v>1</v>
      </c>
      <c r="B47" s="91" t="s">
        <v>139</v>
      </c>
      <c r="C47" s="98">
        <v>1122870</v>
      </c>
      <c r="D47" s="103">
        <v>117009</v>
      </c>
      <c r="E47" s="103">
        <v>1005861</v>
      </c>
      <c r="F47" s="103">
        <v>11000</v>
      </c>
      <c r="G47" s="102"/>
      <c r="H47" s="107">
        <v>1111870</v>
      </c>
      <c r="I47" s="107">
        <v>1075340</v>
      </c>
      <c r="J47" s="103">
        <v>632841</v>
      </c>
      <c r="K47" s="103">
        <v>2990</v>
      </c>
      <c r="L47" s="103"/>
      <c r="M47" s="103">
        <v>436509</v>
      </c>
      <c r="N47" s="103"/>
      <c r="O47" s="103"/>
      <c r="P47" s="103"/>
      <c r="Q47" s="103">
        <v>3000</v>
      </c>
      <c r="R47" s="103">
        <v>36530</v>
      </c>
      <c r="S47" s="89">
        <v>476039</v>
      </c>
      <c r="T47" s="169">
        <f t="shared" si="1"/>
        <v>59.12836870199193</v>
      </c>
      <c r="U47" s="75">
        <f t="shared" si="3"/>
      </c>
      <c r="V47" s="79"/>
      <c r="W47" s="61"/>
    </row>
    <row r="48" spans="1:23" ht="15.75" customHeight="1">
      <c r="A48" s="106">
        <v>2</v>
      </c>
      <c r="B48" s="91" t="s">
        <v>79</v>
      </c>
      <c r="C48" s="88">
        <v>3305937</v>
      </c>
      <c r="D48" s="103">
        <v>1776752</v>
      </c>
      <c r="E48" s="103">
        <v>1529185</v>
      </c>
      <c r="F48" s="103"/>
      <c r="G48" s="89"/>
      <c r="H48" s="107">
        <v>3305937</v>
      </c>
      <c r="I48" s="107">
        <v>2043257</v>
      </c>
      <c r="J48" s="103">
        <v>308961</v>
      </c>
      <c r="K48" s="103">
        <v>11000</v>
      </c>
      <c r="L48" s="103"/>
      <c r="M48" s="103">
        <v>1723286</v>
      </c>
      <c r="N48" s="103">
        <v>10</v>
      </c>
      <c r="O48" s="103"/>
      <c r="P48" s="103"/>
      <c r="Q48" s="103"/>
      <c r="R48" s="103">
        <v>1262680</v>
      </c>
      <c r="S48" s="89">
        <v>2985976</v>
      </c>
      <c r="T48" s="169">
        <f t="shared" si="1"/>
        <v>15.659361499801541</v>
      </c>
      <c r="U48" s="75">
        <f t="shared" si="3"/>
      </c>
      <c r="V48" s="79"/>
      <c r="W48" s="61"/>
    </row>
    <row r="49" spans="1:23" ht="15.75" customHeight="1">
      <c r="A49" s="106">
        <v>3</v>
      </c>
      <c r="B49" s="91" t="s">
        <v>78</v>
      </c>
      <c r="C49" s="88">
        <v>12011268</v>
      </c>
      <c r="D49" s="103">
        <v>4328199</v>
      </c>
      <c r="E49" s="103">
        <v>7683069</v>
      </c>
      <c r="F49" s="103"/>
      <c r="G49" s="89"/>
      <c r="H49" s="107">
        <v>12011268</v>
      </c>
      <c r="I49" s="107">
        <v>9793454</v>
      </c>
      <c r="J49" s="103">
        <v>649877</v>
      </c>
      <c r="K49" s="103">
        <v>189186</v>
      </c>
      <c r="L49" s="103"/>
      <c r="M49" s="103">
        <v>8150742</v>
      </c>
      <c r="N49" s="103">
        <v>803649</v>
      </c>
      <c r="O49" s="103"/>
      <c r="P49" s="103"/>
      <c r="Q49" s="103"/>
      <c r="R49" s="103">
        <v>2217814</v>
      </c>
      <c r="S49" s="89">
        <v>11172205</v>
      </c>
      <c r="T49" s="169">
        <f t="shared" si="1"/>
        <v>8.567590147459722</v>
      </c>
      <c r="U49" s="75">
        <f t="shared" si="3"/>
      </c>
      <c r="V49" s="79"/>
      <c r="W49" s="61"/>
    </row>
    <row r="50" spans="1:23" ht="15.75" customHeight="1">
      <c r="A50" s="106">
        <v>4</v>
      </c>
      <c r="B50" s="91" t="s">
        <v>81</v>
      </c>
      <c r="C50" s="88">
        <v>2525670</v>
      </c>
      <c r="D50" s="103">
        <v>1789376</v>
      </c>
      <c r="E50" s="103">
        <v>736294</v>
      </c>
      <c r="F50" s="103">
        <v>200</v>
      </c>
      <c r="G50" s="103"/>
      <c r="H50" s="107">
        <v>2525470</v>
      </c>
      <c r="I50" s="107">
        <v>1362665</v>
      </c>
      <c r="J50" s="103">
        <v>425815</v>
      </c>
      <c r="K50" s="103">
        <v>58830</v>
      </c>
      <c r="L50" s="103"/>
      <c r="M50" s="103">
        <v>857448</v>
      </c>
      <c r="N50" s="103">
        <v>20572</v>
      </c>
      <c r="O50" s="103"/>
      <c r="P50" s="103"/>
      <c r="Q50" s="103"/>
      <c r="R50" s="103">
        <v>1162805</v>
      </c>
      <c r="S50" s="89">
        <v>2040825</v>
      </c>
      <c r="T50" s="169">
        <f t="shared" si="1"/>
        <v>35.56596815798454</v>
      </c>
      <c r="U50" s="75">
        <f t="shared" si="3"/>
      </c>
      <c r="V50" s="79"/>
      <c r="W50" s="61"/>
    </row>
    <row r="51" spans="1:23" ht="15.75" customHeight="1">
      <c r="A51" s="106">
        <v>5</v>
      </c>
      <c r="B51" s="91" t="s">
        <v>80</v>
      </c>
      <c r="C51" s="88">
        <v>789484</v>
      </c>
      <c r="D51" s="103">
        <v>206318</v>
      </c>
      <c r="E51" s="103">
        <v>583166</v>
      </c>
      <c r="F51" s="103">
        <v>400</v>
      </c>
      <c r="G51" s="103"/>
      <c r="H51" s="107">
        <v>789084</v>
      </c>
      <c r="I51" s="107">
        <v>789084</v>
      </c>
      <c r="J51" s="103">
        <v>712748</v>
      </c>
      <c r="K51" s="103">
        <v>76336</v>
      </c>
      <c r="L51" s="103"/>
      <c r="M51" s="103">
        <v>0</v>
      </c>
      <c r="N51" s="103">
        <v>0</v>
      </c>
      <c r="O51" s="103"/>
      <c r="P51" s="103"/>
      <c r="Q51" s="103">
        <v>0</v>
      </c>
      <c r="R51" s="103">
        <v>0</v>
      </c>
      <c r="S51" s="89">
        <v>0</v>
      </c>
      <c r="T51" s="169">
        <f t="shared" si="1"/>
        <v>100</v>
      </c>
      <c r="U51" s="75">
        <f t="shared" si="3"/>
      </c>
      <c r="V51" s="79"/>
      <c r="W51" s="61"/>
    </row>
    <row r="52" spans="1:23" ht="15.75" customHeight="1">
      <c r="A52" s="106">
        <v>6</v>
      </c>
      <c r="B52" s="91" t="s">
        <v>104</v>
      </c>
      <c r="C52" s="88">
        <v>9075295</v>
      </c>
      <c r="D52" s="103">
        <v>7560545</v>
      </c>
      <c r="E52" s="103">
        <v>1514750</v>
      </c>
      <c r="F52" s="103"/>
      <c r="G52" s="103"/>
      <c r="H52" s="107">
        <v>9075295</v>
      </c>
      <c r="I52" s="107">
        <v>5835093</v>
      </c>
      <c r="J52" s="103">
        <v>1776363</v>
      </c>
      <c r="K52" s="103">
        <v>321806</v>
      </c>
      <c r="L52" s="103"/>
      <c r="M52" s="103">
        <v>3713324</v>
      </c>
      <c r="N52" s="103"/>
      <c r="O52" s="103"/>
      <c r="P52" s="103"/>
      <c r="Q52" s="103">
        <v>23600</v>
      </c>
      <c r="R52" s="103">
        <v>3240202</v>
      </c>
      <c r="S52" s="103">
        <v>6977126</v>
      </c>
      <c r="T52" s="169">
        <f t="shared" si="1"/>
        <v>35.95776451206519</v>
      </c>
      <c r="U52" s="75">
        <f t="shared" si="3"/>
      </c>
      <c r="V52" s="79"/>
      <c r="W52" s="61"/>
    </row>
    <row r="53" spans="1:23" ht="15.75" customHeight="1">
      <c r="A53" s="106">
        <v>7</v>
      </c>
      <c r="B53" s="91" t="s">
        <v>142</v>
      </c>
      <c r="C53" s="88">
        <v>11063870</v>
      </c>
      <c r="D53" s="103">
        <v>7157720</v>
      </c>
      <c r="E53" s="103">
        <v>3906150</v>
      </c>
      <c r="F53" s="103"/>
      <c r="G53" s="105"/>
      <c r="H53" s="107">
        <v>11063870</v>
      </c>
      <c r="I53" s="107">
        <v>5545910</v>
      </c>
      <c r="J53" s="103">
        <v>960773</v>
      </c>
      <c r="K53" s="103">
        <v>146105</v>
      </c>
      <c r="L53" s="103"/>
      <c r="M53" s="103">
        <v>3831765</v>
      </c>
      <c r="N53" s="103">
        <v>607267</v>
      </c>
      <c r="O53" s="103"/>
      <c r="P53" s="103"/>
      <c r="Q53" s="103"/>
      <c r="R53" s="103">
        <v>5517960</v>
      </c>
      <c r="S53" s="109">
        <v>9956992</v>
      </c>
      <c r="T53" s="169">
        <f t="shared" si="1"/>
        <v>19.958455871083373</v>
      </c>
      <c r="U53" s="75">
        <f t="shared" si="3"/>
      </c>
      <c r="V53" s="79"/>
      <c r="W53" s="61"/>
    </row>
    <row r="54" spans="1:24" s="110" customFormat="1" ht="17.25" customHeight="1">
      <c r="A54" s="80" t="s">
        <v>82</v>
      </c>
      <c r="B54" s="148" t="s">
        <v>83</v>
      </c>
      <c r="C54" s="112">
        <f>D54+E54</f>
        <v>12109047</v>
      </c>
      <c r="D54" s="81">
        <f aca="true" t="shared" si="8" ref="D54:S54">+SUM(D55:D56)</f>
        <v>5727446</v>
      </c>
      <c r="E54" s="81">
        <f t="shared" si="8"/>
        <v>6381601</v>
      </c>
      <c r="F54" s="81">
        <f t="shared" si="8"/>
        <v>13822</v>
      </c>
      <c r="G54" s="81">
        <f t="shared" si="8"/>
        <v>0</v>
      </c>
      <c r="H54" s="81">
        <f t="shared" si="8"/>
        <v>12095225</v>
      </c>
      <c r="I54" s="81">
        <f t="shared" si="8"/>
        <v>11293325</v>
      </c>
      <c r="J54" s="81">
        <f t="shared" si="8"/>
        <v>908929</v>
      </c>
      <c r="K54" s="81">
        <f t="shared" si="8"/>
        <v>1333364</v>
      </c>
      <c r="L54" s="81">
        <f t="shared" si="8"/>
        <v>0</v>
      </c>
      <c r="M54" s="81">
        <f t="shared" si="8"/>
        <v>9051032</v>
      </c>
      <c r="N54" s="81">
        <f t="shared" si="8"/>
        <v>0</v>
      </c>
      <c r="O54" s="81">
        <f t="shared" si="8"/>
        <v>0</v>
      </c>
      <c r="P54" s="81">
        <f t="shared" si="8"/>
        <v>0</v>
      </c>
      <c r="Q54" s="81">
        <f t="shared" si="8"/>
        <v>0</v>
      </c>
      <c r="R54" s="81">
        <f t="shared" si="8"/>
        <v>801900</v>
      </c>
      <c r="S54" s="81">
        <f t="shared" si="8"/>
        <v>9852932</v>
      </c>
      <c r="T54" s="170">
        <f t="shared" si="1"/>
        <v>19.85502940896503</v>
      </c>
      <c r="U54" s="75">
        <f t="shared" si="3"/>
      </c>
      <c r="V54" s="79">
        <v>1</v>
      </c>
      <c r="W54" s="157"/>
      <c r="X54" s="58"/>
    </row>
    <row r="55" spans="1:24" s="110" customFormat="1" ht="15.75" customHeight="1">
      <c r="A55" s="108">
        <v>1</v>
      </c>
      <c r="B55" s="91" t="s">
        <v>135</v>
      </c>
      <c r="C55" s="85">
        <v>1370427</v>
      </c>
      <c r="D55" s="102">
        <v>1197287</v>
      </c>
      <c r="E55" s="102">
        <v>173140</v>
      </c>
      <c r="F55" s="102">
        <v>8300</v>
      </c>
      <c r="G55" s="102"/>
      <c r="H55" s="107">
        <v>1362127</v>
      </c>
      <c r="I55" s="107">
        <v>1240012</v>
      </c>
      <c r="J55" s="102">
        <v>170281</v>
      </c>
      <c r="K55" s="102">
        <v>97483</v>
      </c>
      <c r="L55" s="102"/>
      <c r="M55" s="102">
        <v>972248</v>
      </c>
      <c r="N55" s="102"/>
      <c r="O55" s="102">
        <v>0</v>
      </c>
      <c r="P55" s="102"/>
      <c r="Q55" s="102">
        <v>0</v>
      </c>
      <c r="R55" s="102">
        <v>122115</v>
      </c>
      <c r="S55" s="89">
        <v>1094363</v>
      </c>
      <c r="T55" s="169">
        <f t="shared" si="1"/>
        <v>21.593661996819385</v>
      </c>
      <c r="U55" s="75">
        <f t="shared" si="3"/>
      </c>
      <c r="V55" s="79"/>
      <c r="W55" s="61"/>
      <c r="X55" s="58"/>
    </row>
    <row r="56" spans="1:24" s="110" customFormat="1" ht="15.75" customHeight="1">
      <c r="A56" s="111">
        <v>2</v>
      </c>
      <c r="B56" s="104" t="s">
        <v>127</v>
      </c>
      <c r="C56" s="93">
        <v>10738620</v>
      </c>
      <c r="D56" s="105">
        <v>4530159</v>
      </c>
      <c r="E56" s="105">
        <v>6208461</v>
      </c>
      <c r="F56" s="105">
        <v>5522</v>
      </c>
      <c r="G56" s="105"/>
      <c r="H56" s="107">
        <v>10733098</v>
      </c>
      <c r="I56" s="107">
        <v>10053313</v>
      </c>
      <c r="J56" s="105">
        <v>738648</v>
      </c>
      <c r="K56" s="105">
        <v>1235881</v>
      </c>
      <c r="L56" s="105"/>
      <c r="M56" s="105">
        <v>8078784</v>
      </c>
      <c r="N56" s="105"/>
      <c r="O56" s="105"/>
      <c r="P56" s="105"/>
      <c r="Q56" s="105">
        <v>0</v>
      </c>
      <c r="R56" s="105">
        <v>679785</v>
      </c>
      <c r="S56" s="109">
        <v>8758569</v>
      </c>
      <c r="T56" s="169">
        <f t="shared" si="1"/>
        <v>19.640580174913485</v>
      </c>
      <c r="U56" s="75">
        <f t="shared" si="3"/>
      </c>
      <c r="V56" s="79"/>
      <c r="W56" s="61"/>
      <c r="X56" s="58"/>
    </row>
    <row r="57" spans="1:23" ht="15.75" customHeight="1">
      <c r="A57" s="80" t="s">
        <v>84</v>
      </c>
      <c r="B57" s="148" t="s">
        <v>85</v>
      </c>
      <c r="C57" s="112">
        <f>D57+E57</f>
        <v>48276001</v>
      </c>
      <c r="D57" s="81">
        <f aca="true" t="shared" si="9" ref="D57:S57">+SUM(D58:D65)</f>
        <v>39053868</v>
      </c>
      <c r="E57" s="81">
        <f t="shared" si="9"/>
        <v>9222133</v>
      </c>
      <c r="F57" s="81">
        <f t="shared" si="9"/>
        <v>174104</v>
      </c>
      <c r="G57" s="81">
        <f t="shared" si="9"/>
        <v>0</v>
      </c>
      <c r="H57" s="81">
        <f t="shared" si="9"/>
        <v>48101897</v>
      </c>
      <c r="I57" s="81">
        <f t="shared" si="9"/>
        <v>36182345</v>
      </c>
      <c r="J57" s="81">
        <f t="shared" si="9"/>
        <v>8600490</v>
      </c>
      <c r="K57" s="81">
        <f t="shared" si="9"/>
        <v>2140571</v>
      </c>
      <c r="L57" s="81">
        <f t="shared" si="9"/>
        <v>0</v>
      </c>
      <c r="M57" s="81">
        <f t="shared" si="9"/>
        <v>21853371</v>
      </c>
      <c r="N57" s="81">
        <f t="shared" si="9"/>
        <v>3587913</v>
      </c>
      <c r="O57" s="81">
        <f t="shared" si="9"/>
        <v>0</v>
      </c>
      <c r="P57" s="81">
        <f t="shared" si="9"/>
        <v>0</v>
      </c>
      <c r="Q57" s="81">
        <f t="shared" si="9"/>
        <v>0</v>
      </c>
      <c r="R57" s="81">
        <f t="shared" si="9"/>
        <v>11919552</v>
      </c>
      <c r="S57" s="81">
        <f t="shared" si="9"/>
        <v>37360836</v>
      </c>
      <c r="T57" s="170">
        <f t="shared" si="1"/>
        <v>29.68591726158158</v>
      </c>
      <c r="U57" s="75">
        <f t="shared" si="3"/>
      </c>
      <c r="V57" s="79">
        <v>1</v>
      </c>
      <c r="W57" s="157"/>
    </row>
    <row r="58" spans="1:23" ht="15.75" customHeight="1">
      <c r="A58" s="97">
        <v>1</v>
      </c>
      <c r="B58" s="150" t="s">
        <v>86</v>
      </c>
      <c r="C58" s="85">
        <v>2584021</v>
      </c>
      <c r="D58" s="103">
        <v>2426234</v>
      </c>
      <c r="E58" s="103">
        <v>157787</v>
      </c>
      <c r="F58" s="103">
        <v>17280</v>
      </c>
      <c r="G58" s="102"/>
      <c r="H58" s="107">
        <v>2566741</v>
      </c>
      <c r="I58" s="107">
        <v>1503999</v>
      </c>
      <c r="J58" s="103">
        <v>172707</v>
      </c>
      <c r="K58" s="103">
        <v>65000</v>
      </c>
      <c r="L58" s="103"/>
      <c r="M58" s="103">
        <v>1266292</v>
      </c>
      <c r="N58" s="103"/>
      <c r="O58" s="103"/>
      <c r="P58" s="103"/>
      <c r="Q58" s="103"/>
      <c r="R58" s="103">
        <v>1062742</v>
      </c>
      <c r="S58" s="89">
        <v>2329034</v>
      </c>
      <c r="T58" s="169">
        <f t="shared" si="1"/>
        <v>15.804997210769422</v>
      </c>
      <c r="U58" s="75">
        <f t="shared" si="3"/>
      </c>
      <c r="V58" s="79"/>
      <c r="W58" s="61"/>
    </row>
    <row r="59" spans="1:23" ht="15.75" customHeight="1">
      <c r="A59" s="108">
        <v>2</v>
      </c>
      <c r="B59" s="91" t="s">
        <v>87</v>
      </c>
      <c r="C59" s="88">
        <v>866208</v>
      </c>
      <c r="D59" s="103">
        <v>836037</v>
      </c>
      <c r="E59" s="103">
        <v>30171</v>
      </c>
      <c r="F59" s="103"/>
      <c r="G59" s="103"/>
      <c r="H59" s="107">
        <v>866208</v>
      </c>
      <c r="I59" s="107">
        <v>866208</v>
      </c>
      <c r="J59" s="103">
        <v>844708</v>
      </c>
      <c r="K59" s="103">
        <v>21500</v>
      </c>
      <c r="L59" s="103"/>
      <c r="M59" s="103"/>
      <c r="N59" s="103"/>
      <c r="O59" s="103"/>
      <c r="P59" s="103"/>
      <c r="Q59" s="103"/>
      <c r="R59" s="103">
        <v>0</v>
      </c>
      <c r="S59" s="103">
        <v>0</v>
      </c>
      <c r="T59" s="169">
        <f t="shared" si="1"/>
        <v>100</v>
      </c>
      <c r="U59" s="75">
        <f t="shared" si="3"/>
      </c>
      <c r="V59" s="79"/>
      <c r="W59" s="61"/>
    </row>
    <row r="60" spans="1:23" ht="15.75" customHeight="1">
      <c r="A60" s="97">
        <v>3</v>
      </c>
      <c r="B60" s="91" t="s">
        <v>88</v>
      </c>
      <c r="C60" s="88">
        <v>14197419</v>
      </c>
      <c r="D60" s="103">
        <v>10347490</v>
      </c>
      <c r="E60" s="103">
        <v>3849929</v>
      </c>
      <c r="F60" s="103">
        <v>107789</v>
      </c>
      <c r="G60" s="103"/>
      <c r="H60" s="107">
        <v>14089630</v>
      </c>
      <c r="I60" s="107">
        <v>9822755</v>
      </c>
      <c r="J60" s="103">
        <v>2264802</v>
      </c>
      <c r="K60" s="103">
        <v>1457067</v>
      </c>
      <c r="L60" s="103"/>
      <c r="M60" s="103">
        <v>5800886</v>
      </c>
      <c r="N60" s="103">
        <v>300000</v>
      </c>
      <c r="O60" s="103"/>
      <c r="P60" s="103"/>
      <c r="Q60" s="103"/>
      <c r="R60" s="103">
        <v>4266875</v>
      </c>
      <c r="S60" s="103">
        <v>10367761</v>
      </c>
      <c r="T60" s="169">
        <f t="shared" si="1"/>
        <v>37.89027620051605</v>
      </c>
      <c r="U60" s="75">
        <f t="shared" si="3"/>
      </c>
      <c r="V60" s="79"/>
      <c r="W60" s="61"/>
    </row>
    <row r="61" spans="1:23" ht="15.75" customHeight="1">
      <c r="A61" s="108">
        <v>4</v>
      </c>
      <c r="B61" s="91" t="s">
        <v>96</v>
      </c>
      <c r="C61" s="88">
        <v>15875517</v>
      </c>
      <c r="D61" s="103">
        <v>14179958</v>
      </c>
      <c r="E61" s="103">
        <v>1695559</v>
      </c>
      <c r="F61" s="103"/>
      <c r="G61" s="103"/>
      <c r="H61" s="107">
        <v>15875517</v>
      </c>
      <c r="I61" s="107">
        <v>13906562</v>
      </c>
      <c r="J61" s="103">
        <v>228896</v>
      </c>
      <c r="K61" s="103"/>
      <c r="L61" s="103"/>
      <c r="M61" s="103">
        <v>10389753</v>
      </c>
      <c r="N61" s="103">
        <v>3287913</v>
      </c>
      <c r="O61" s="103"/>
      <c r="P61" s="103"/>
      <c r="Q61" s="103"/>
      <c r="R61" s="103">
        <v>1968955</v>
      </c>
      <c r="S61" s="103">
        <v>15646621</v>
      </c>
      <c r="T61" s="169">
        <f t="shared" si="1"/>
        <v>1.6459567792528447</v>
      </c>
      <c r="U61" s="75">
        <f t="shared" si="3"/>
      </c>
      <c r="V61" s="79"/>
      <c r="W61" s="61"/>
    </row>
    <row r="62" spans="1:23" ht="15.75" customHeight="1">
      <c r="A62" s="97">
        <v>5</v>
      </c>
      <c r="B62" s="91" t="s">
        <v>89</v>
      </c>
      <c r="C62" s="88">
        <v>382498</v>
      </c>
      <c r="D62" s="103">
        <v>48805</v>
      </c>
      <c r="E62" s="103">
        <v>333693</v>
      </c>
      <c r="F62" s="103"/>
      <c r="G62" s="103"/>
      <c r="H62" s="107">
        <v>382498</v>
      </c>
      <c r="I62" s="107">
        <v>382498</v>
      </c>
      <c r="J62" s="103">
        <v>357570</v>
      </c>
      <c r="K62" s="103">
        <v>24928</v>
      </c>
      <c r="L62" s="103"/>
      <c r="M62" s="103"/>
      <c r="N62" s="103"/>
      <c r="O62" s="103"/>
      <c r="P62" s="103"/>
      <c r="Q62" s="103"/>
      <c r="R62" s="103">
        <v>0</v>
      </c>
      <c r="S62" s="103">
        <v>0</v>
      </c>
      <c r="T62" s="169">
        <f t="shared" si="1"/>
        <v>100</v>
      </c>
      <c r="U62" s="75">
        <f t="shared" si="3"/>
      </c>
      <c r="V62" s="79"/>
      <c r="W62" s="61"/>
    </row>
    <row r="63" spans="1:23" ht="15.75" customHeight="1">
      <c r="A63" s="108">
        <v>6</v>
      </c>
      <c r="B63" s="91" t="s">
        <v>130</v>
      </c>
      <c r="C63" s="88">
        <v>3796919</v>
      </c>
      <c r="D63" s="103">
        <v>2291283</v>
      </c>
      <c r="E63" s="103">
        <v>1505636</v>
      </c>
      <c r="F63" s="103">
        <v>49035</v>
      </c>
      <c r="G63" s="103"/>
      <c r="H63" s="107">
        <v>3747884</v>
      </c>
      <c r="I63" s="107">
        <v>2688421</v>
      </c>
      <c r="J63" s="103">
        <v>393064</v>
      </c>
      <c r="K63" s="103">
        <v>38470</v>
      </c>
      <c r="L63" s="103"/>
      <c r="M63" s="103">
        <v>2256887</v>
      </c>
      <c r="N63" s="103"/>
      <c r="O63" s="103"/>
      <c r="P63" s="103"/>
      <c r="Q63" s="103"/>
      <c r="R63" s="103">
        <v>1059463</v>
      </c>
      <c r="S63" s="103">
        <v>3316350</v>
      </c>
      <c r="T63" s="169">
        <f t="shared" si="1"/>
        <v>16.05157823123685</v>
      </c>
      <c r="U63" s="75">
        <f t="shared" si="3"/>
      </c>
      <c r="V63" s="79"/>
      <c r="W63" s="61"/>
    </row>
    <row r="64" spans="1:23" ht="15.75" customHeight="1">
      <c r="A64" s="97">
        <v>7</v>
      </c>
      <c r="B64" s="91" t="s">
        <v>128</v>
      </c>
      <c r="C64" s="88">
        <v>1763039</v>
      </c>
      <c r="D64" s="103">
        <v>1690110</v>
      </c>
      <c r="E64" s="103">
        <v>72929</v>
      </c>
      <c r="F64" s="103"/>
      <c r="G64" s="103"/>
      <c r="H64" s="107">
        <v>1763039</v>
      </c>
      <c r="I64" s="107">
        <v>1763039</v>
      </c>
      <c r="J64" s="103">
        <v>1229433</v>
      </c>
      <c r="K64" s="103">
        <v>533606</v>
      </c>
      <c r="L64" s="103"/>
      <c r="M64" s="103"/>
      <c r="N64" s="103"/>
      <c r="O64" s="103"/>
      <c r="P64" s="103"/>
      <c r="Q64" s="103"/>
      <c r="R64" s="103">
        <v>0</v>
      </c>
      <c r="S64" s="103">
        <v>0</v>
      </c>
      <c r="T64" s="169">
        <f t="shared" si="1"/>
        <v>100</v>
      </c>
      <c r="U64" s="75">
        <f t="shared" si="3"/>
      </c>
      <c r="V64" s="79"/>
      <c r="W64" s="61"/>
    </row>
    <row r="65" spans="1:23" ht="15.75" customHeight="1">
      <c r="A65" s="108">
        <v>8</v>
      </c>
      <c r="B65" s="104" t="s">
        <v>147</v>
      </c>
      <c r="C65" s="93">
        <v>8810380</v>
      </c>
      <c r="D65" s="103">
        <v>7233951</v>
      </c>
      <c r="E65" s="103">
        <v>1576429</v>
      </c>
      <c r="F65" s="103"/>
      <c r="G65" s="105"/>
      <c r="H65" s="107">
        <v>8810380</v>
      </c>
      <c r="I65" s="107">
        <v>5248863</v>
      </c>
      <c r="J65" s="103">
        <v>3109310</v>
      </c>
      <c r="K65" s="103"/>
      <c r="L65" s="103"/>
      <c r="M65" s="103">
        <v>2139553</v>
      </c>
      <c r="N65" s="103"/>
      <c r="O65" s="103"/>
      <c r="P65" s="103"/>
      <c r="Q65" s="103"/>
      <c r="R65" s="103">
        <v>3561517</v>
      </c>
      <c r="S65" s="109">
        <v>5701070</v>
      </c>
      <c r="T65" s="169">
        <f t="shared" si="1"/>
        <v>59.23778159193714</v>
      </c>
      <c r="U65" s="75">
        <f t="shared" si="3"/>
      </c>
      <c r="V65" s="79"/>
      <c r="W65" s="61"/>
    </row>
    <row r="66" spans="1:23" ht="15.75" customHeight="1">
      <c r="A66" s="80" t="s">
        <v>90</v>
      </c>
      <c r="B66" s="148" t="s">
        <v>91</v>
      </c>
      <c r="C66" s="96">
        <f>D66+E66</f>
        <v>28783024</v>
      </c>
      <c r="D66" s="81">
        <f>+SUM(D67:D71)</f>
        <v>17262316</v>
      </c>
      <c r="E66" s="81">
        <f>+SUM(E67:E71)</f>
        <v>11520708</v>
      </c>
      <c r="F66" s="81">
        <f>+SUM(F67:F71)</f>
        <v>174872</v>
      </c>
      <c r="G66" s="81">
        <f>+SUM(G67:G71)</f>
        <v>0</v>
      </c>
      <c r="H66" s="81">
        <f>+I66+R66</f>
        <v>28608152</v>
      </c>
      <c r="I66" s="81">
        <f aca="true" t="shared" si="10" ref="I66:S66">+SUM(I67:I71)</f>
        <v>16721349</v>
      </c>
      <c r="J66" s="81">
        <f t="shared" si="10"/>
        <v>3751405</v>
      </c>
      <c r="K66" s="81">
        <f t="shared" si="10"/>
        <v>455887</v>
      </c>
      <c r="L66" s="81">
        <f t="shared" si="10"/>
        <v>4860</v>
      </c>
      <c r="M66" s="81">
        <f t="shared" si="10"/>
        <v>7846467</v>
      </c>
      <c r="N66" s="81">
        <f t="shared" si="10"/>
        <v>4662730</v>
      </c>
      <c r="O66" s="81">
        <f t="shared" si="10"/>
        <v>0</v>
      </c>
      <c r="P66" s="81">
        <f t="shared" si="10"/>
        <v>0</v>
      </c>
      <c r="Q66" s="81">
        <f t="shared" si="10"/>
        <v>0</v>
      </c>
      <c r="R66" s="81">
        <f t="shared" si="10"/>
        <v>11886803</v>
      </c>
      <c r="S66" s="81">
        <f t="shared" si="10"/>
        <v>24396000</v>
      </c>
      <c r="T66" s="170">
        <f t="shared" si="1"/>
        <v>25.190264254397178</v>
      </c>
      <c r="U66" s="75">
        <f t="shared" si="3"/>
      </c>
      <c r="V66" s="79">
        <v>1</v>
      </c>
      <c r="W66" s="157"/>
    </row>
    <row r="67" spans="1:23" ht="17.25" customHeight="1">
      <c r="A67" s="97">
        <v>1</v>
      </c>
      <c r="B67" s="150" t="s">
        <v>60</v>
      </c>
      <c r="C67" s="98">
        <v>1895266</v>
      </c>
      <c r="D67" s="100">
        <v>442164</v>
      </c>
      <c r="E67" s="100">
        <v>1453102</v>
      </c>
      <c r="F67" s="100">
        <v>40562</v>
      </c>
      <c r="G67" s="100">
        <v>0</v>
      </c>
      <c r="H67" s="87">
        <v>1854704</v>
      </c>
      <c r="I67" s="87">
        <v>1768514</v>
      </c>
      <c r="J67" s="100">
        <v>1148959</v>
      </c>
      <c r="K67" s="100">
        <v>86319</v>
      </c>
      <c r="L67" s="100">
        <v>0</v>
      </c>
      <c r="M67" s="100">
        <v>533236</v>
      </c>
      <c r="N67" s="100">
        <v>0</v>
      </c>
      <c r="O67" s="100">
        <v>0</v>
      </c>
      <c r="P67" s="100">
        <v>0</v>
      </c>
      <c r="Q67" s="100">
        <v>0</v>
      </c>
      <c r="R67" s="100">
        <v>86190</v>
      </c>
      <c r="S67" s="103">
        <v>619426</v>
      </c>
      <c r="T67" s="169">
        <f t="shared" si="1"/>
        <v>69.84835856543968</v>
      </c>
      <c r="U67" s="75">
        <f t="shared" si="3"/>
      </c>
      <c r="V67" s="79"/>
      <c r="W67" s="61"/>
    </row>
    <row r="68" spans="1:23" ht="17.25" customHeight="1">
      <c r="A68" s="106">
        <v>2</v>
      </c>
      <c r="B68" s="173" t="s">
        <v>158</v>
      </c>
      <c r="C68" s="98">
        <v>159584</v>
      </c>
      <c r="D68" s="115">
        <v>0</v>
      </c>
      <c r="E68" s="115">
        <v>159584</v>
      </c>
      <c r="F68" s="115"/>
      <c r="G68" s="115"/>
      <c r="H68" s="87">
        <v>159584</v>
      </c>
      <c r="I68" s="87">
        <v>159584</v>
      </c>
      <c r="J68" s="115">
        <v>29408</v>
      </c>
      <c r="K68" s="115"/>
      <c r="L68" s="115"/>
      <c r="M68" s="115">
        <v>130176</v>
      </c>
      <c r="N68" s="115"/>
      <c r="O68" s="115"/>
      <c r="P68" s="115"/>
      <c r="Q68" s="115"/>
      <c r="R68" s="115"/>
      <c r="S68" s="103">
        <v>130176</v>
      </c>
      <c r="T68" s="169">
        <f t="shared" si="1"/>
        <v>18.427912572688992</v>
      </c>
      <c r="U68" s="75"/>
      <c r="V68" s="79"/>
      <c r="W68" s="61"/>
    </row>
    <row r="69" spans="1:23" ht="17.25" customHeight="1">
      <c r="A69" s="97">
        <v>3</v>
      </c>
      <c r="B69" s="151" t="s">
        <v>155</v>
      </c>
      <c r="C69" s="88">
        <v>8541032</v>
      </c>
      <c r="D69" s="103">
        <v>5804439</v>
      </c>
      <c r="E69" s="103">
        <v>2736593</v>
      </c>
      <c r="F69" s="103">
        <v>28950</v>
      </c>
      <c r="G69" s="103">
        <v>0</v>
      </c>
      <c r="H69" s="87">
        <v>8512082</v>
      </c>
      <c r="I69" s="87">
        <v>4620024</v>
      </c>
      <c r="J69" s="103">
        <v>777211</v>
      </c>
      <c r="K69" s="103">
        <v>30885</v>
      </c>
      <c r="L69" s="103">
        <v>4860</v>
      </c>
      <c r="M69" s="103">
        <v>2745739</v>
      </c>
      <c r="N69" s="103">
        <v>1061329</v>
      </c>
      <c r="O69" s="103">
        <v>0</v>
      </c>
      <c r="P69" s="103">
        <v>0</v>
      </c>
      <c r="Q69" s="103">
        <v>0</v>
      </c>
      <c r="R69" s="103">
        <v>3892058</v>
      </c>
      <c r="S69" s="103">
        <v>7699126</v>
      </c>
      <c r="T69" s="169">
        <f t="shared" si="1"/>
        <v>17.596358806794075</v>
      </c>
      <c r="U69" s="75">
        <f t="shared" si="3"/>
      </c>
      <c r="V69" s="79"/>
      <c r="W69" s="61"/>
    </row>
    <row r="70" spans="1:23" ht="17.25" customHeight="1">
      <c r="A70" s="106">
        <v>4</v>
      </c>
      <c r="B70" s="151" t="s">
        <v>156</v>
      </c>
      <c r="C70" s="88">
        <v>13135324</v>
      </c>
      <c r="D70" s="103">
        <v>7566236</v>
      </c>
      <c r="E70" s="103">
        <v>5569088</v>
      </c>
      <c r="F70" s="103">
        <v>4960</v>
      </c>
      <c r="G70" s="103">
        <v>0</v>
      </c>
      <c r="H70" s="87">
        <v>13130364</v>
      </c>
      <c r="I70" s="87">
        <v>8858886</v>
      </c>
      <c r="J70" s="103">
        <v>1346592</v>
      </c>
      <c r="K70" s="103">
        <v>264719</v>
      </c>
      <c r="L70" s="103">
        <v>0</v>
      </c>
      <c r="M70" s="103">
        <v>3646175</v>
      </c>
      <c r="N70" s="103">
        <v>3601400</v>
      </c>
      <c r="O70" s="103">
        <v>0</v>
      </c>
      <c r="P70" s="103">
        <v>0</v>
      </c>
      <c r="Q70" s="103">
        <v>0</v>
      </c>
      <c r="R70" s="103">
        <v>4271478</v>
      </c>
      <c r="S70" s="103">
        <v>11519053</v>
      </c>
      <c r="T70" s="169">
        <f t="shared" si="1"/>
        <v>18.188641325782946</v>
      </c>
      <c r="U70" s="75">
        <f t="shared" si="3"/>
      </c>
      <c r="V70" s="79"/>
      <c r="W70" s="61"/>
    </row>
    <row r="71" spans="1:23" ht="17.25" customHeight="1">
      <c r="A71" s="97">
        <v>5</v>
      </c>
      <c r="B71" s="91" t="s">
        <v>157</v>
      </c>
      <c r="C71" s="88">
        <v>5051818</v>
      </c>
      <c r="D71" s="103">
        <v>3449477</v>
      </c>
      <c r="E71" s="103">
        <v>1602341</v>
      </c>
      <c r="F71" s="103">
        <v>100400</v>
      </c>
      <c r="G71" s="103">
        <v>0</v>
      </c>
      <c r="H71" s="87">
        <v>4951418</v>
      </c>
      <c r="I71" s="87">
        <v>1314341</v>
      </c>
      <c r="J71" s="103">
        <v>449235</v>
      </c>
      <c r="K71" s="103">
        <v>73964</v>
      </c>
      <c r="L71" s="103">
        <v>0</v>
      </c>
      <c r="M71" s="103">
        <v>791141</v>
      </c>
      <c r="N71" s="103">
        <v>1</v>
      </c>
      <c r="O71" s="103">
        <v>0</v>
      </c>
      <c r="P71" s="103">
        <v>0</v>
      </c>
      <c r="Q71" s="103">
        <v>0</v>
      </c>
      <c r="R71" s="103">
        <v>3637077</v>
      </c>
      <c r="S71" s="103">
        <v>4428219</v>
      </c>
      <c r="T71" s="169">
        <f t="shared" si="1"/>
        <v>39.80694507741902</v>
      </c>
      <c r="U71" s="75">
        <f t="shared" si="3"/>
      </c>
      <c r="V71" s="79"/>
      <c r="W71" s="61"/>
    </row>
    <row r="72" spans="1:23" ht="15.75" customHeight="1">
      <c r="A72" s="80" t="s">
        <v>92</v>
      </c>
      <c r="B72" s="148" t="s">
        <v>93</v>
      </c>
      <c r="C72" s="112">
        <f>D72+E72</f>
        <v>20161131</v>
      </c>
      <c r="D72" s="81">
        <f aca="true" t="shared" si="11" ref="D72:R72">+SUM(D73:D77)</f>
        <v>14201210</v>
      </c>
      <c r="E72" s="81">
        <f t="shared" si="11"/>
        <v>5959921</v>
      </c>
      <c r="F72" s="81">
        <f t="shared" si="11"/>
        <v>23900</v>
      </c>
      <c r="G72" s="81">
        <f t="shared" si="11"/>
        <v>4325256</v>
      </c>
      <c r="H72" s="81">
        <f t="shared" si="11"/>
        <v>20137231</v>
      </c>
      <c r="I72" s="81">
        <f t="shared" si="11"/>
        <v>8892082</v>
      </c>
      <c r="J72" s="81">
        <f t="shared" si="11"/>
        <v>3328889</v>
      </c>
      <c r="K72" s="81">
        <f t="shared" si="11"/>
        <v>610032</v>
      </c>
      <c r="L72" s="81">
        <f t="shared" si="11"/>
        <v>0</v>
      </c>
      <c r="M72" s="81">
        <f t="shared" si="11"/>
        <v>4553261</v>
      </c>
      <c r="N72" s="81">
        <f t="shared" si="11"/>
        <v>375700</v>
      </c>
      <c r="O72" s="81">
        <f t="shared" si="11"/>
        <v>0</v>
      </c>
      <c r="P72" s="81">
        <f t="shared" si="11"/>
        <v>0</v>
      </c>
      <c r="Q72" s="81">
        <f t="shared" si="11"/>
        <v>24200</v>
      </c>
      <c r="R72" s="81">
        <f t="shared" si="11"/>
        <v>11245149</v>
      </c>
      <c r="S72" s="114">
        <f>+R72+Q72+P72+O72+N72+M72</f>
        <v>16198310</v>
      </c>
      <c r="T72" s="170">
        <f t="shared" si="1"/>
        <v>44.296948678610924</v>
      </c>
      <c r="U72" s="75">
        <f t="shared" si="3"/>
      </c>
      <c r="V72" s="79">
        <v>1</v>
      </c>
      <c r="W72" s="157"/>
    </row>
    <row r="73" spans="1:24" s="110" customFormat="1" ht="15.75" customHeight="1">
      <c r="A73" s="97">
        <v>1</v>
      </c>
      <c r="B73" s="84" t="s">
        <v>94</v>
      </c>
      <c r="C73" s="85">
        <v>1099989</v>
      </c>
      <c r="D73" s="102">
        <v>181375</v>
      </c>
      <c r="E73" s="102">
        <v>918614</v>
      </c>
      <c r="F73" s="102">
        <v>14200</v>
      </c>
      <c r="G73" s="102">
        <v>0</v>
      </c>
      <c r="H73" s="115">
        <v>1085789</v>
      </c>
      <c r="I73" s="115">
        <v>1000505</v>
      </c>
      <c r="J73" s="102">
        <v>302503</v>
      </c>
      <c r="K73" s="102">
        <v>20624</v>
      </c>
      <c r="L73" s="102">
        <v>0</v>
      </c>
      <c r="M73" s="102">
        <v>676878</v>
      </c>
      <c r="N73" s="102">
        <v>0</v>
      </c>
      <c r="O73" s="102">
        <v>0</v>
      </c>
      <c r="P73" s="102">
        <v>0</v>
      </c>
      <c r="Q73" s="102">
        <v>500</v>
      </c>
      <c r="R73" s="102">
        <v>85284</v>
      </c>
      <c r="S73" s="89">
        <v>762662</v>
      </c>
      <c r="T73" s="169">
        <f t="shared" si="1"/>
        <v>32.29639032288694</v>
      </c>
      <c r="U73" s="75">
        <f t="shared" si="3"/>
      </c>
      <c r="V73" s="79"/>
      <c r="W73" s="61"/>
      <c r="X73" s="58"/>
    </row>
    <row r="74" spans="1:23" ht="15.75" customHeight="1">
      <c r="A74" s="108">
        <v>2</v>
      </c>
      <c r="B74" s="91" t="s">
        <v>95</v>
      </c>
      <c r="C74" s="88">
        <v>8722421</v>
      </c>
      <c r="D74" s="103">
        <v>7065945</v>
      </c>
      <c r="E74" s="103">
        <v>1656476</v>
      </c>
      <c r="F74" s="103">
        <v>200</v>
      </c>
      <c r="G74" s="103">
        <v>0</v>
      </c>
      <c r="H74" s="87">
        <v>8722221</v>
      </c>
      <c r="I74" s="87">
        <v>2604208</v>
      </c>
      <c r="J74" s="103">
        <v>1237886</v>
      </c>
      <c r="K74" s="103">
        <v>12000</v>
      </c>
      <c r="L74" s="103">
        <v>0</v>
      </c>
      <c r="M74" s="103">
        <v>978622</v>
      </c>
      <c r="N74" s="103">
        <v>375700</v>
      </c>
      <c r="O74" s="103">
        <v>0</v>
      </c>
      <c r="P74" s="103">
        <v>0</v>
      </c>
      <c r="Q74" s="103">
        <v>0</v>
      </c>
      <c r="R74" s="103">
        <v>6118013</v>
      </c>
      <c r="S74" s="103">
        <v>7472335</v>
      </c>
      <c r="T74" s="169">
        <f t="shared" si="1"/>
        <v>47.99486062557215</v>
      </c>
      <c r="U74" s="75">
        <f t="shared" si="3"/>
      </c>
      <c r="V74" s="79"/>
      <c r="W74" s="61"/>
    </row>
    <row r="75" spans="1:23" ht="15.75" customHeight="1">
      <c r="A75" s="97">
        <v>3</v>
      </c>
      <c r="B75" s="91" t="s">
        <v>96</v>
      </c>
      <c r="C75" s="88">
        <v>1415052</v>
      </c>
      <c r="D75" s="103">
        <v>530820</v>
      </c>
      <c r="E75" s="103">
        <v>884232</v>
      </c>
      <c r="F75" s="103">
        <v>200</v>
      </c>
      <c r="G75" s="103"/>
      <c r="H75" s="87">
        <v>1414852</v>
      </c>
      <c r="I75" s="87">
        <v>1414852</v>
      </c>
      <c r="J75" s="103">
        <v>1129944</v>
      </c>
      <c r="K75" s="103">
        <v>284908</v>
      </c>
      <c r="L75" s="103"/>
      <c r="M75" s="103"/>
      <c r="N75" s="103"/>
      <c r="O75" s="103"/>
      <c r="P75" s="103"/>
      <c r="Q75" s="103"/>
      <c r="R75" s="103"/>
      <c r="S75" s="103"/>
      <c r="T75" s="169">
        <f t="shared" si="1"/>
        <v>100</v>
      </c>
      <c r="U75" s="75"/>
      <c r="V75" s="79"/>
      <c r="W75" s="61"/>
    </row>
    <row r="76" spans="1:23" ht="15.75" customHeight="1">
      <c r="A76" s="108">
        <v>4</v>
      </c>
      <c r="B76" s="91" t="s">
        <v>128</v>
      </c>
      <c r="C76" s="88">
        <v>4214509</v>
      </c>
      <c r="D76" s="103">
        <v>3998544</v>
      </c>
      <c r="E76" s="103">
        <v>215965</v>
      </c>
      <c r="F76" s="103">
        <v>0</v>
      </c>
      <c r="G76" s="103">
        <v>0</v>
      </c>
      <c r="H76" s="87">
        <v>4214509</v>
      </c>
      <c r="I76" s="87">
        <v>1052543</v>
      </c>
      <c r="J76" s="103">
        <v>358233</v>
      </c>
      <c r="K76" s="103">
        <v>0</v>
      </c>
      <c r="L76" s="103">
        <v>0</v>
      </c>
      <c r="M76" s="103">
        <v>670610</v>
      </c>
      <c r="N76" s="103">
        <v>0</v>
      </c>
      <c r="O76" s="103">
        <v>0</v>
      </c>
      <c r="P76" s="103">
        <v>0</v>
      </c>
      <c r="Q76" s="103">
        <v>23700</v>
      </c>
      <c r="R76" s="103">
        <v>3161966</v>
      </c>
      <c r="S76" s="103">
        <v>3856276</v>
      </c>
      <c r="T76" s="169">
        <f t="shared" si="1"/>
        <v>34.03499904516965</v>
      </c>
      <c r="U76" s="75">
        <f t="shared" si="3"/>
      </c>
      <c r="V76" s="79"/>
      <c r="W76" s="61"/>
    </row>
    <row r="77" spans="1:23" ht="15.75" customHeight="1">
      <c r="A77" s="97">
        <v>5</v>
      </c>
      <c r="B77" s="91" t="s">
        <v>97</v>
      </c>
      <c r="C77" s="93">
        <v>4709160</v>
      </c>
      <c r="D77" s="105">
        <v>2424526</v>
      </c>
      <c r="E77" s="105">
        <v>2284634</v>
      </c>
      <c r="F77" s="105">
        <v>9300</v>
      </c>
      <c r="G77" s="105">
        <v>4325256</v>
      </c>
      <c r="H77" s="113">
        <v>4699860</v>
      </c>
      <c r="I77" s="113">
        <v>2819974</v>
      </c>
      <c r="J77" s="105">
        <v>300323</v>
      </c>
      <c r="K77" s="105">
        <v>292500</v>
      </c>
      <c r="L77" s="105">
        <v>0</v>
      </c>
      <c r="M77" s="105">
        <v>2227151</v>
      </c>
      <c r="N77" s="105">
        <v>0</v>
      </c>
      <c r="O77" s="105">
        <v>0</v>
      </c>
      <c r="P77" s="105">
        <v>0</v>
      </c>
      <c r="Q77" s="105">
        <v>0</v>
      </c>
      <c r="R77" s="105">
        <v>1879886</v>
      </c>
      <c r="S77" s="109">
        <v>4107037</v>
      </c>
      <c r="T77" s="169">
        <f t="shared" si="1"/>
        <v>21.02228602107679</v>
      </c>
      <c r="U77" s="75">
        <f t="shared" si="3"/>
      </c>
      <c r="V77" s="79"/>
      <c r="W77" s="61"/>
    </row>
    <row r="78" spans="1:23" ht="15.75" customHeight="1">
      <c r="A78" s="80" t="s">
        <v>98</v>
      </c>
      <c r="B78" s="148" t="s">
        <v>99</v>
      </c>
      <c r="C78" s="96">
        <f>D78+E78</f>
        <v>125499647</v>
      </c>
      <c r="D78" s="81">
        <f>+SUM(D79:D84)</f>
        <v>111381742</v>
      </c>
      <c r="E78" s="81">
        <f>+SUM(E79:E84)</f>
        <v>14117905</v>
      </c>
      <c r="F78" s="81">
        <f>+SUM(F79:F84)</f>
        <v>85498</v>
      </c>
      <c r="G78" s="81">
        <f>+SUM(G79:G84)</f>
        <v>0</v>
      </c>
      <c r="H78" s="81">
        <f>+I78+R78</f>
        <v>125414149</v>
      </c>
      <c r="I78" s="81">
        <f>+J78+K78+M78+N78+O78+P78+Q78+L78</f>
        <v>56918767</v>
      </c>
      <c r="J78" s="81">
        <f aca="true" t="shared" si="12" ref="J78:R78">+SUM(J79:J84)</f>
        <v>2956500</v>
      </c>
      <c r="K78" s="81">
        <f t="shared" si="12"/>
        <v>791769</v>
      </c>
      <c r="L78" s="81">
        <f t="shared" si="12"/>
        <v>0</v>
      </c>
      <c r="M78" s="81">
        <f t="shared" si="12"/>
        <v>50868501</v>
      </c>
      <c r="N78" s="81">
        <f t="shared" si="12"/>
        <v>1642147</v>
      </c>
      <c r="O78" s="81">
        <f t="shared" si="12"/>
        <v>109866</v>
      </c>
      <c r="P78" s="81">
        <f t="shared" si="12"/>
        <v>0</v>
      </c>
      <c r="Q78" s="81">
        <f t="shared" si="12"/>
        <v>549984</v>
      </c>
      <c r="R78" s="81">
        <f t="shared" si="12"/>
        <v>68495382</v>
      </c>
      <c r="S78" s="114">
        <f>+R78+Q78+P78+O78+N78+M78</f>
        <v>121665880</v>
      </c>
      <c r="T78" s="170">
        <f t="shared" si="1"/>
        <v>6.585295496650516</v>
      </c>
      <c r="U78" s="75">
        <f t="shared" si="3"/>
      </c>
      <c r="V78" s="79">
        <v>1</v>
      </c>
      <c r="W78" s="157"/>
    </row>
    <row r="79" spans="1:23" ht="13.5" customHeight="1">
      <c r="A79" s="83">
        <v>1</v>
      </c>
      <c r="B79" s="150" t="s">
        <v>100</v>
      </c>
      <c r="C79" s="98">
        <v>77278175</v>
      </c>
      <c r="D79" s="102">
        <v>66914806</v>
      </c>
      <c r="E79" s="102">
        <v>10363369</v>
      </c>
      <c r="F79" s="102">
        <v>16645</v>
      </c>
      <c r="G79" s="102">
        <v>0</v>
      </c>
      <c r="H79" s="107">
        <v>77261530</v>
      </c>
      <c r="I79" s="107">
        <v>15324197</v>
      </c>
      <c r="J79" s="102">
        <v>261922</v>
      </c>
      <c r="K79" s="102">
        <v>0</v>
      </c>
      <c r="L79" s="102">
        <v>0</v>
      </c>
      <c r="M79" s="102">
        <v>15029177</v>
      </c>
      <c r="N79" s="102">
        <v>0</v>
      </c>
      <c r="O79" s="102">
        <v>0</v>
      </c>
      <c r="P79" s="102">
        <v>0</v>
      </c>
      <c r="Q79" s="102">
        <v>33098</v>
      </c>
      <c r="R79" s="102">
        <v>61937333</v>
      </c>
      <c r="S79" s="89">
        <v>76999608</v>
      </c>
      <c r="T79" s="169">
        <f t="shared" si="1"/>
        <v>1.7092053828334366</v>
      </c>
      <c r="U79" s="75">
        <f t="shared" si="3"/>
      </c>
      <c r="V79" s="79"/>
      <c r="W79" s="61"/>
    </row>
    <row r="80" spans="1:23" ht="13.5" customHeight="1">
      <c r="A80" s="90">
        <v>2</v>
      </c>
      <c r="B80" s="91" t="s">
        <v>101</v>
      </c>
      <c r="C80" s="88">
        <v>6493894</v>
      </c>
      <c r="D80" s="103">
        <v>4965353</v>
      </c>
      <c r="E80" s="103">
        <v>1528541</v>
      </c>
      <c r="F80" s="103">
        <v>0</v>
      </c>
      <c r="G80" s="103">
        <v>0</v>
      </c>
      <c r="H80" s="87">
        <v>6493894</v>
      </c>
      <c r="I80" s="87">
        <v>3937080</v>
      </c>
      <c r="J80" s="103">
        <v>1658322</v>
      </c>
      <c r="K80" s="103">
        <v>215665</v>
      </c>
      <c r="L80" s="103">
        <v>0</v>
      </c>
      <c r="M80" s="103">
        <v>1269127</v>
      </c>
      <c r="N80" s="103">
        <v>323820</v>
      </c>
      <c r="O80" s="103">
        <v>0</v>
      </c>
      <c r="P80" s="103">
        <v>0</v>
      </c>
      <c r="Q80" s="103">
        <v>470146</v>
      </c>
      <c r="R80" s="103">
        <v>2556814</v>
      </c>
      <c r="S80" s="103">
        <v>4619907</v>
      </c>
      <c r="T80" s="169">
        <f t="shared" si="1"/>
        <v>47.598397797352355</v>
      </c>
      <c r="U80" s="75">
        <f t="shared" si="3"/>
      </c>
      <c r="V80" s="79"/>
      <c r="W80" s="61"/>
    </row>
    <row r="81" spans="1:23" ht="13.5" customHeight="1">
      <c r="A81" s="83">
        <v>3</v>
      </c>
      <c r="B81" s="91" t="s">
        <v>102</v>
      </c>
      <c r="C81" s="88">
        <v>2941384</v>
      </c>
      <c r="D81" s="103">
        <v>2333251</v>
      </c>
      <c r="E81" s="103">
        <v>608133</v>
      </c>
      <c r="F81" s="103">
        <v>0</v>
      </c>
      <c r="G81" s="103">
        <v>0</v>
      </c>
      <c r="H81" s="87">
        <v>2941384</v>
      </c>
      <c r="I81" s="87">
        <v>2587429</v>
      </c>
      <c r="J81" s="103">
        <v>450482</v>
      </c>
      <c r="K81" s="103">
        <v>509640</v>
      </c>
      <c r="L81" s="103">
        <v>0</v>
      </c>
      <c r="M81" s="103">
        <v>308980</v>
      </c>
      <c r="N81" s="103">
        <v>1318327</v>
      </c>
      <c r="O81" s="103">
        <v>0</v>
      </c>
      <c r="P81" s="103">
        <v>0</v>
      </c>
      <c r="Q81" s="103">
        <v>0</v>
      </c>
      <c r="R81" s="103">
        <v>353955</v>
      </c>
      <c r="S81" s="103">
        <v>1981262</v>
      </c>
      <c r="T81" s="169">
        <f aca="true" t="shared" si="13" ref="T81:T99">+(J81+K81+L81)/I81*100</f>
        <v>37.107182457953435</v>
      </c>
      <c r="U81" s="75"/>
      <c r="V81" s="79"/>
      <c r="W81" s="61"/>
    </row>
    <row r="82" spans="1:23" ht="13.5" customHeight="1">
      <c r="A82" s="90">
        <v>4</v>
      </c>
      <c r="B82" s="91" t="s">
        <v>103</v>
      </c>
      <c r="C82" s="88">
        <v>1649533</v>
      </c>
      <c r="D82" s="103">
        <v>1324167</v>
      </c>
      <c r="E82" s="103">
        <v>325366</v>
      </c>
      <c r="F82" s="103">
        <v>0</v>
      </c>
      <c r="G82" s="103">
        <v>0</v>
      </c>
      <c r="H82" s="87">
        <v>1649533</v>
      </c>
      <c r="I82" s="87">
        <v>752650</v>
      </c>
      <c r="J82" s="103">
        <v>298348</v>
      </c>
      <c r="K82" s="103">
        <v>11400</v>
      </c>
      <c r="L82" s="103">
        <v>0</v>
      </c>
      <c r="M82" s="103">
        <v>442902</v>
      </c>
      <c r="N82" s="103">
        <v>0</v>
      </c>
      <c r="O82" s="103">
        <v>0</v>
      </c>
      <c r="P82" s="103">
        <v>0</v>
      </c>
      <c r="Q82" s="103">
        <v>0</v>
      </c>
      <c r="R82" s="103">
        <v>896883</v>
      </c>
      <c r="S82" s="103">
        <v>1339785</v>
      </c>
      <c r="T82" s="169">
        <f t="shared" si="13"/>
        <v>41.154321397728026</v>
      </c>
      <c r="U82" s="75">
        <f t="shared" si="3"/>
      </c>
      <c r="V82" s="79"/>
      <c r="W82" s="61"/>
    </row>
    <row r="83" spans="1:23" ht="13.5" customHeight="1">
      <c r="A83" s="83">
        <v>5</v>
      </c>
      <c r="B83" s="91" t="s">
        <v>54</v>
      </c>
      <c r="C83" s="88">
        <v>36914752</v>
      </c>
      <c r="D83" s="103">
        <v>35728378</v>
      </c>
      <c r="E83" s="103">
        <v>1186374</v>
      </c>
      <c r="F83" s="103">
        <v>8853</v>
      </c>
      <c r="G83" s="103">
        <v>0</v>
      </c>
      <c r="H83" s="87">
        <v>36905899</v>
      </c>
      <c r="I83" s="87">
        <v>34155502</v>
      </c>
      <c r="J83" s="103">
        <v>180581</v>
      </c>
      <c r="K83" s="103">
        <v>0</v>
      </c>
      <c r="L83" s="103">
        <v>0</v>
      </c>
      <c r="M83" s="103">
        <v>33818315</v>
      </c>
      <c r="N83" s="103">
        <v>0</v>
      </c>
      <c r="O83" s="103">
        <v>109866</v>
      </c>
      <c r="P83" s="103">
        <v>0</v>
      </c>
      <c r="Q83" s="103">
        <v>46740</v>
      </c>
      <c r="R83" s="103">
        <v>2750397</v>
      </c>
      <c r="S83" s="103">
        <v>36725318</v>
      </c>
      <c r="T83" s="169">
        <f t="shared" si="13"/>
        <v>0.5287025206070752</v>
      </c>
      <c r="U83" s="75">
        <f t="shared" si="3"/>
      </c>
      <c r="V83" s="79"/>
      <c r="W83" s="61"/>
    </row>
    <row r="84" spans="1:23" ht="13.5" customHeight="1">
      <c r="A84" s="90">
        <v>6</v>
      </c>
      <c r="B84" s="91" t="s">
        <v>140</v>
      </c>
      <c r="C84" s="88">
        <v>221909</v>
      </c>
      <c r="D84" s="103">
        <v>115787</v>
      </c>
      <c r="E84" s="103">
        <v>106122</v>
      </c>
      <c r="F84" s="103">
        <v>60000</v>
      </c>
      <c r="G84" s="103">
        <v>0</v>
      </c>
      <c r="H84" s="87">
        <v>161909</v>
      </c>
      <c r="I84" s="87">
        <v>161909</v>
      </c>
      <c r="J84" s="103">
        <v>106845</v>
      </c>
      <c r="K84" s="103">
        <v>55064</v>
      </c>
      <c r="L84" s="103">
        <v>0</v>
      </c>
      <c r="M84" s="103">
        <v>0</v>
      </c>
      <c r="N84" s="103">
        <v>0</v>
      </c>
      <c r="O84" s="103">
        <v>0</v>
      </c>
      <c r="P84" s="103">
        <v>0</v>
      </c>
      <c r="Q84" s="103">
        <v>0</v>
      </c>
      <c r="R84" s="103">
        <v>0</v>
      </c>
      <c r="S84" s="103"/>
      <c r="T84" s="169">
        <f t="shared" si="13"/>
        <v>100</v>
      </c>
      <c r="U84" s="75">
        <f aca="true" t="shared" si="14" ref="U84:U99">IF(SUM(D84:E84)=SUM(F84,H84),"","lệch "&amp;SUM(D84:E84)-SUM(F84,H84))</f>
      </c>
      <c r="V84" s="79"/>
      <c r="W84" s="61"/>
    </row>
    <row r="85" spans="1:23" ht="15.75" customHeight="1">
      <c r="A85" s="80" t="s">
        <v>106</v>
      </c>
      <c r="B85" s="148" t="s">
        <v>107</v>
      </c>
      <c r="C85" s="81">
        <f aca="true" t="shared" si="15" ref="C85:R85">+SUM(C86:C93)</f>
        <v>63786661</v>
      </c>
      <c r="D85" s="81">
        <f t="shared" si="15"/>
        <v>39829974</v>
      </c>
      <c r="E85" s="81">
        <f t="shared" si="15"/>
        <v>23956687</v>
      </c>
      <c r="F85" s="81">
        <f t="shared" si="15"/>
        <v>403435</v>
      </c>
      <c r="G85" s="81">
        <f t="shared" si="15"/>
        <v>0</v>
      </c>
      <c r="H85" s="81">
        <f t="shared" si="15"/>
        <v>63383226</v>
      </c>
      <c r="I85" s="81">
        <f t="shared" si="15"/>
        <v>43281726</v>
      </c>
      <c r="J85" s="81">
        <f t="shared" si="15"/>
        <v>13336300</v>
      </c>
      <c r="K85" s="81">
        <f t="shared" si="15"/>
        <v>2642528</v>
      </c>
      <c r="L85" s="81">
        <f t="shared" si="15"/>
        <v>0</v>
      </c>
      <c r="M85" s="81">
        <f t="shared" si="15"/>
        <v>27135988</v>
      </c>
      <c r="N85" s="81">
        <f t="shared" si="15"/>
        <v>160000</v>
      </c>
      <c r="O85" s="81">
        <f t="shared" si="15"/>
        <v>6910</v>
      </c>
      <c r="P85" s="81">
        <f t="shared" si="15"/>
        <v>0</v>
      </c>
      <c r="Q85" s="81">
        <f t="shared" si="15"/>
        <v>0</v>
      </c>
      <c r="R85" s="81">
        <f t="shared" si="15"/>
        <v>20101500</v>
      </c>
      <c r="S85" s="114">
        <f>+R85+Q85+P85+O85+N85+M85</f>
        <v>47404398</v>
      </c>
      <c r="T85" s="170">
        <f t="shared" si="13"/>
        <v>36.91818574887702</v>
      </c>
      <c r="U85" s="75">
        <f t="shared" si="14"/>
      </c>
      <c r="V85" s="79">
        <v>1</v>
      </c>
      <c r="W85" s="157"/>
    </row>
    <row r="86" spans="1:23" ht="18" customHeight="1">
      <c r="A86" s="97">
        <v>1</v>
      </c>
      <c r="B86" s="84" t="s">
        <v>150</v>
      </c>
      <c r="C86" s="85">
        <v>114602</v>
      </c>
      <c r="D86" s="102">
        <v>0</v>
      </c>
      <c r="E86" s="103">
        <v>114602</v>
      </c>
      <c r="F86" s="103">
        <v>80700</v>
      </c>
      <c r="G86" s="103">
        <v>0</v>
      </c>
      <c r="H86" s="107">
        <v>33902</v>
      </c>
      <c r="I86" s="107">
        <v>33902</v>
      </c>
      <c r="J86" s="103">
        <v>33902</v>
      </c>
      <c r="K86" s="103">
        <v>0</v>
      </c>
      <c r="L86" s="103">
        <v>0</v>
      </c>
      <c r="M86" s="103">
        <v>0</v>
      </c>
      <c r="N86" s="103">
        <v>0</v>
      </c>
      <c r="O86" s="103">
        <v>0</v>
      </c>
      <c r="P86" s="103">
        <v>0</v>
      </c>
      <c r="Q86" s="103">
        <v>0</v>
      </c>
      <c r="R86" s="102">
        <v>0</v>
      </c>
      <c r="S86" s="89">
        <v>0</v>
      </c>
      <c r="T86" s="169">
        <f t="shared" si="13"/>
        <v>100</v>
      </c>
      <c r="U86" s="75">
        <f t="shared" si="14"/>
      </c>
      <c r="V86" s="79"/>
      <c r="W86" s="61"/>
    </row>
    <row r="87" spans="1:23" ht="18" customHeight="1">
      <c r="A87" s="108">
        <v>2</v>
      </c>
      <c r="B87" s="91" t="s">
        <v>55</v>
      </c>
      <c r="C87" s="88">
        <v>10027739</v>
      </c>
      <c r="D87" s="103">
        <v>87095</v>
      </c>
      <c r="E87" s="103">
        <v>9940644</v>
      </c>
      <c r="F87" s="103">
        <v>23887</v>
      </c>
      <c r="G87" s="103"/>
      <c r="H87" s="87">
        <v>10003852</v>
      </c>
      <c r="I87" s="87">
        <v>10003852</v>
      </c>
      <c r="J87" s="103">
        <v>707796</v>
      </c>
      <c r="K87" s="103">
        <v>84207</v>
      </c>
      <c r="L87" s="103">
        <v>0</v>
      </c>
      <c r="M87" s="103">
        <v>9211849</v>
      </c>
      <c r="N87" s="103">
        <v>0</v>
      </c>
      <c r="O87" s="103">
        <v>0</v>
      </c>
      <c r="P87" s="103">
        <v>0</v>
      </c>
      <c r="Q87" s="103">
        <v>0</v>
      </c>
      <c r="R87" s="103">
        <v>0</v>
      </c>
      <c r="S87" s="103">
        <v>9211849</v>
      </c>
      <c r="T87" s="169">
        <f t="shared" si="13"/>
        <v>7.916980379157948</v>
      </c>
      <c r="U87" s="75">
        <f t="shared" si="14"/>
      </c>
      <c r="V87" s="79"/>
      <c r="W87" s="61"/>
    </row>
    <row r="88" spans="1:23" ht="18" customHeight="1">
      <c r="A88" s="97">
        <v>3</v>
      </c>
      <c r="B88" s="91" t="s">
        <v>129</v>
      </c>
      <c r="C88" s="88">
        <v>8866221</v>
      </c>
      <c r="D88" s="103">
        <v>4130395</v>
      </c>
      <c r="E88" s="103">
        <v>4735826</v>
      </c>
      <c r="F88" s="103">
        <v>3400</v>
      </c>
      <c r="G88" s="103"/>
      <c r="H88" s="87">
        <v>8862821</v>
      </c>
      <c r="I88" s="87">
        <v>7386940</v>
      </c>
      <c r="J88" s="103">
        <v>4525257</v>
      </c>
      <c r="K88" s="103">
        <v>106467</v>
      </c>
      <c r="L88" s="103">
        <v>0</v>
      </c>
      <c r="M88" s="103">
        <v>2755216</v>
      </c>
      <c r="N88" s="103">
        <v>0</v>
      </c>
      <c r="O88" s="103">
        <v>0</v>
      </c>
      <c r="P88" s="103">
        <v>0</v>
      </c>
      <c r="Q88" s="103">
        <v>0</v>
      </c>
      <c r="R88" s="103">
        <v>1475881</v>
      </c>
      <c r="S88" s="103">
        <v>4231097</v>
      </c>
      <c r="T88" s="169">
        <f t="shared" si="13"/>
        <v>62.70152458257411</v>
      </c>
      <c r="U88" s="75">
        <f t="shared" si="14"/>
      </c>
      <c r="V88" s="79"/>
      <c r="W88" s="61"/>
    </row>
    <row r="89" spans="1:23" ht="18" customHeight="1">
      <c r="A89" s="108">
        <v>4</v>
      </c>
      <c r="B89" s="91" t="s">
        <v>134</v>
      </c>
      <c r="C89" s="88">
        <v>5074839</v>
      </c>
      <c r="D89" s="103">
        <v>4086292</v>
      </c>
      <c r="E89" s="103">
        <v>988547</v>
      </c>
      <c r="F89" s="103">
        <v>200</v>
      </c>
      <c r="G89" s="103"/>
      <c r="H89" s="87">
        <v>5074639</v>
      </c>
      <c r="I89" s="87">
        <v>3191075</v>
      </c>
      <c r="J89" s="103">
        <v>563705</v>
      </c>
      <c r="K89" s="103">
        <v>71450</v>
      </c>
      <c r="L89" s="103">
        <v>0</v>
      </c>
      <c r="M89" s="103">
        <v>2555920</v>
      </c>
      <c r="N89" s="103">
        <v>0</v>
      </c>
      <c r="O89" s="103">
        <v>0</v>
      </c>
      <c r="P89" s="103">
        <v>0</v>
      </c>
      <c r="Q89" s="103">
        <v>0</v>
      </c>
      <c r="R89" s="103">
        <v>1883564</v>
      </c>
      <c r="S89" s="103">
        <v>4439484</v>
      </c>
      <c r="T89" s="169">
        <f t="shared" si="13"/>
        <v>19.90410754996357</v>
      </c>
      <c r="U89" s="75">
        <f t="shared" si="14"/>
      </c>
      <c r="V89" s="79"/>
      <c r="W89" s="61"/>
    </row>
    <row r="90" spans="1:23" ht="18" customHeight="1">
      <c r="A90" s="97">
        <v>5</v>
      </c>
      <c r="B90" s="116" t="s">
        <v>130</v>
      </c>
      <c r="C90" s="88">
        <v>2059416</v>
      </c>
      <c r="D90" s="109">
        <v>2040566</v>
      </c>
      <c r="E90" s="103">
        <v>18850</v>
      </c>
      <c r="F90" s="103">
        <v>18850</v>
      </c>
      <c r="G90" s="103"/>
      <c r="H90" s="87">
        <v>2040566</v>
      </c>
      <c r="I90" s="87">
        <v>2040566</v>
      </c>
      <c r="J90" s="103">
        <v>2040566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103">
        <v>0</v>
      </c>
      <c r="R90" s="109">
        <v>0</v>
      </c>
      <c r="S90" s="103">
        <v>0</v>
      </c>
      <c r="T90" s="169">
        <f t="shared" si="13"/>
        <v>100</v>
      </c>
      <c r="U90" s="75"/>
      <c r="V90" s="79"/>
      <c r="W90" s="61"/>
    </row>
    <row r="91" spans="1:23" ht="18" customHeight="1">
      <c r="A91" s="108">
        <v>6</v>
      </c>
      <c r="B91" s="116" t="s">
        <v>51</v>
      </c>
      <c r="C91" s="88">
        <v>11606123</v>
      </c>
      <c r="D91" s="109">
        <v>7325599</v>
      </c>
      <c r="E91" s="103">
        <v>4280524</v>
      </c>
      <c r="F91" s="103">
        <v>276398</v>
      </c>
      <c r="G91" s="103"/>
      <c r="H91" s="87">
        <v>11329725</v>
      </c>
      <c r="I91" s="87">
        <v>10523657</v>
      </c>
      <c r="J91" s="103">
        <v>1094566</v>
      </c>
      <c r="K91" s="103">
        <v>2201126</v>
      </c>
      <c r="L91" s="103">
        <v>0</v>
      </c>
      <c r="M91" s="103">
        <v>7221055</v>
      </c>
      <c r="N91" s="103">
        <v>0</v>
      </c>
      <c r="O91" s="103">
        <v>6910</v>
      </c>
      <c r="P91" s="103">
        <v>0</v>
      </c>
      <c r="Q91" s="103">
        <v>0</v>
      </c>
      <c r="R91" s="109">
        <v>806068</v>
      </c>
      <c r="S91" s="103">
        <v>8034033</v>
      </c>
      <c r="T91" s="169">
        <f t="shared" si="13"/>
        <v>31.31698420045427</v>
      </c>
      <c r="U91" s="75">
        <f t="shared" si="14"/>
      </c>
      <c r="V91" s="79"/>
      <c r="W91" s="61"/>
    </row>
    <row r="92" spans="1:23" ht="18" customHeight="1">
      <c r="A92" s="97">
        <v>7</v>
      </c>
      <c r="B92" s="116" t="s">
        <v>131</v>
      </c>
      <c r="C92" s="88">
        <v>4563005</v>
      </c>
      <c r="D92" s="109">
        <v>2925415</v>
      </c>
      <c r="E92" s="103">
        <v>1637590</v>
      </c>
      <c r="F92" s="103">
        <v>0</v>
      </c>
      <c r="G92" s="103"/>
      <c r="H92" s="87">
        <v>4563005</v>
      </c>
      <c r="I92" s="87">
        <v>3901252</v>
      </c>
      <c r="J92" s="103">
        <v>1134469</v>
      </c>
      <c r="K92" s="103">
        <v>140778</v>
      </c>
      <c r="L92" s="103">
        <v>0</v>
      </c>
      <c r="M92" s="103">
        <v>2466005</v>
      </c>
      <c r="N92" s="103">
        <v>160000</v>
      </c>
      <c r="O92" s="103">
        <v>0</v>
      </c>
      <c r="P92" s="103">
        <v>0</v>
      </c>
      <c r="Q92" s="103">
        <v>0</v>
      </c>
      <c r="R92" s="109">
        <v>661753</v>
      </c>
      <c r="S92" s="103">
        <v>3287758</v>
      </c>
      <c r="T92" s="169">
        <f t="shared" si="13"/>
        <v>32.68814729220261</v>
      </c>
      <c r="U92" s="75">
        <f t="shared" si="14"/>
      </c>
      <c r="V92" s="79"/>
      <c r="W92" s="61"/>
    </row>
    <row r="93" spans="1:23" ht="18" customHeight="1">
      <c r="A93" s="108">
        <v>8</v>
      </c>
      <c r="B93" s="116" t="s">
        <v>105</v>
      </c>
      <c r="C93" s="88">
        <v>21474716</v>
      </c>
      <c r="D93" s="105">
        <v>19234612</v>
      </c>
      <c r="E93" s="103">
        <v>2240104</v>
      </c>
      <c r="F93" s="103">
        <v>0</v>
      </c>
      <c r="G93" s="103"/>
      <c r="H93" s="117">
        <v>21474716</v>
      </c>
      <c r="I93" s="117">
        <v>6200482</v>
      </c>
      <c r="J93" s="103">
        <v>3236039</v>
      </c>
      <c r="K93" s="103">
        <v>38500</v>
      </c>
      <c r="L93" s="103">
        <v>0</v>
      </c>
      <c r="M93" s="103">
        <v>2925943</v>
      </c>
      <c r="N93" s="103">
        <v>0</v>
      </c>
      <c r="O93" s="103">
        <v>0</v>
      </c>
      <c r="P93" s="103">
        <v>0</v>
      </c>
      <c r="Q93" s="103">
        <v>0</v>
      </c>
      <c r="R93" s="105">
        <v>15274234</v>
      </c>
      <c r="S93" s="109">
        <v>18200177</v>
      </c>
      <c r="T93" s="169">
        <f t="shared" si="13"/>
        <v>52.81103952886244</v>
      </c>
      <c r="U93" s="75">
        <f t="shared" si="14"/>
      </c>
      <c r="V93" s="79"/>
      <c r="W93" s="61"/>
    </row>
    <row r="94" spans="1:23" ht="15.75" customHeight="1">
      <c r="A94" s="80" t="s">
        <v>108</v>
      </c>
      <c r="B94" s="148" t="s">
        <v>109</v>
      </c>
      <c r="C94" s="112">
        <f>D94+E94</f>
        <v>42164474</v>
      </c>
      <c r="D94" s="81">
        <f aca="true" t="shared" si="16" ref="D94:R94">+SUM(D95:D99)</f>
        <v>26374362</v>
      </c>
      <c r="E94" s="81">
        <f t="shared" si="16"/>
        <v>15790112</v>
      </c>
      <c r="F94" s="81">
        <f t="shared" si="16"/>
        <v>2194730</v>
      </c>
      <c r="G94" s="81">
        <f t="shared" si="16"/>
        <v>0</v>
      </c>
      <c r="H94" s="81">
        <f t="shared" si="16"/>
        <v>39969744</v>
      </c>
      <c r="I94" s="81">
        <f t="shared" si="16"/>
        <v>22857627</v>
      </c>
      <c r="J94" s="81">
        <f t="shared" si="16"/>
        <v>4141016</v>
      </c>
      <c r="K94" s="81">
        <f t="shared" si="16"/>
        <v>1349060</v>
      </c>
      <c r="L94" s="81">
        <f t="shared" si="16"/>
        <v>49129</v>
      </c>
      <c r="M94" s="81">
        <f t="shared" si="16"/>
        <v>11717222</v>
      </c>
      <c r="N94" s="81">
        <f t="shared" si="16"/>
        <v>5601200</v>
      </c>
      <c r="O94" s="81">
        <f t="shared" si="16"/>
        <v>0</v>
      </c>
      <c r="P94" s="81">
        <f t="shared" si="16"/>
        <v>0</v>
      </c>
      <c r="Q94" s="81">
        <f t="shared" si="16"/>
        <v>0</v>
      </c>
      <c r="R94" s="81">
        <f t="shared" si="16"/>
        <v>17112117</v>
      </c>
      <c r="S94" s="114">
        <f>+R94+Q94+P94+O94+N94+M94</f>
        <v>34430539</v>
      </c>
      <c r="T94" s="170">
        <f t="shared" si="13"/>
        <v>24.23350857899641</v>
      </c>
      <c r="U94" s="75">
        <f t="shared" si="14"/>
      </c>
      <c r="V94" s="79">
        <v>1</v>
      </c>
      <c r="W94" s="157"/>
    </row>
    <row r="95" spans="1:23" ht="15.75" customHeight="1">
      <c r="A95" s="97">
        <v>1</v>
      </c>
      <c r="B95" s="150" t="s">
        <v>110</v>
      </c>
      <c r="C95" s="85">
        <v>13201553</v>
      </c>
      <c r="D95" s="102">
        <v>6993101</v>
      </c>
      <c r="E95" s="102">
        <v>6208452</v>
      </c>
      <c r="F95" s="102">
        <v>2147770</v>
      </c>
      <c r="G95" s="102">
        <v>0</v>
      </c>
      <c r="H95" s="107">
        <v>11053783</v>
      </c>
      <c r="I95" s="107">
        <v>7007002</v>
      </c>
      <c r="J95" s="102">
        <v>1835545</v>
      </c>
      <c r="K95" s="102">
        <v>496630</v>
      </c>
      <c r="L95" s="102">
        <v>6148</v>
      </c>
      <c r="M95" s="102">
        <v>4381570</v>
      </c>
      <c r="N95" s="102">
        <v>287109</v>
      </c>
      <c r="O95" s="102">
        <v>0</v>
      </c>
      <c r="P95" s="102">
        <v>0</v>
      </c>
      <c r="Q95" s="102">
        <v>0</v>
      </c>
      <c r="R95" s="102">
        <v>4046781</v>
      </c>
      <c r="S95" s="89">
        <v>8715460</v>
      </c>
      <c r="T95" s="169">
        <f t="shared" si="13"/>
        <v>33.37123351755858</v>
      </c>
      <c r="U95" s="75">
        <f t="shared" si="14"/>
      </c>
      <c r="V95" s="79"/>
      <c r="W95" s="61"/>
    </row>
    <row r="96" spans="1:23" ht="15.75" customHeight="1">
      <c r="A96" s="90">
        <v>2</v>
      </c>
      <c r="B96" s="91" t="s">
        <v>111</v>
      </c>
      <c r="C96" s="88">
        <v>4506966</v>
      </c>
      <c r="D96" s="103">
        <v>3058105</v>
      </c>
      <c r="E96" s="103">
        <v>1448861</v>
      </c>
      <c r="F96" s="103">
        <v>0</v>
      </c>
      <c r="G96" s="103">
        <v>0</v>
      </c>
      <c r="H96" s="107">
        <v>4506966</v>
      </c>
      <c r="I96" s="107">
        <v>2554704</v>
      </c>
      <c r="J96" s="103">
        <v>938118</v>
      </c>
      <c r="K96" s="103">
        <v>364235</v>
      </c>
      <c r="L96" s="103">
        <v>0</v>
      </c>
      <c r="M96" s="103">
        <v>862751</v>
      </c>
      <c r="N96" s="103">
        <v>389600</v>
      </c>
      <c r="O96" s="103">
        <v>0</v>
      </c>
      <c r="P96" s="103">
        <v>0</v>
      </c>
      <c r="Q96" s="103">
        <v>0</v>
      </c>
      <c r="R96" s="103">
        <v>1952262</v>
      </c>
      <c r="S96" s="103">
        <v>3204613</v>
      </c>
      <c r="T96" s="169">
        <f t="shared" si="13"/>
        <v>50.97862609523452</v>
      </c>
      <c r="U96" s="75">
        <f t="shared" si="14"/>
      </c>
      <c r="V96" s="79"/>
      <c r="W96" s="61"/>
    </row>
    <row r="97" spans="1:23" ht="15.75" customHeight="1">
      <c r="A97" s="97">
        <v>3</v>
      </c>
      <c r="B97" s="91" t="s">
        <v>47</v>
      </c>
      <c r="C97" s="88">
        <v>8796368</v>
      </c>
      <c r="D97" s="103">
        <v>6037516</v>
      </c>
      <c r="E97" s="103">
        <v>2758852</v>
      </c>
      <c r="F97" s="103">
        <v>42000</v>
      </c>
      <c r="G97" s="103"/>
      <c r="H97" s="107">
        <v>8754368</v>
      </c>
      <c r="I97" s="107">
        <v>5213106</v>
      </c>
      <c r="J97" s="103">
        <v>785247</v>
      </c>
      <c r="K97" s="103">
        <v>94185</v>
      </c>
      <c r="L97" s="103"/>
      <c r="M97" s="103">
        <v>3217528</v>
      </c>
      <c r="N97" s="103">
        <v>1116146</v>
      </c>
      <c r="O97" s="103"/>
      <c r="P97" s="103"/>
      <c r="Q97" s="103"/>
      <c r="R97" s="103">
        <v>3541262</v>
      </c>
      <c r="S97" s="103">
        <v>7874936</v>
      </c>
      <c r="T97" s="169">
        <f t="shared" si="13"/>
        <v>16.86963587542628</v>
      </c>
      <c r="U97" s="75">
        <f t="shared" si="14"/>
      </c>
      <c r="V97" s="79"/>
      <c r="W97" s="61"/>
    </row>
    <row r="98" spans="1:23" ht="15.75" customHeight="1">
      <c r="A98" s="90">
        <v>4</v>
      </c>
      <c r="B98" s="91" t="s">
        <v>138</v>
      </c>
      <c r="C98" s="88">
        <v>13386478</v>
      </c>
      <c r="D98" s="103">
        <v>9798219</v>
      </c>
      <c r="E98" s="103">
        <v>3588259</v>
      </c>
      <c r="F98" s="103"/>
      <c r="G98" s="103"/>
      <c r="H98" s="107">
        <v>13386478</v>
      </c>
      <c r="I98" s="107">
        <v>7275327</v>
      </c>
      <c r="J98" s="103">
        <v>419913</v>
      </c>
      <c r="K98" s="103">
        <v>331728</v>
      </c>
      <c r="L98" s="103">
        <v>42981</v>
      </c>
      <c r="M98" s="103">
        <v>2672360</v>
      </c>
      <c r="N98" s="103">
        <v>3808345</v>
      </c>
      <c r="O98" s="103"/>
      <c r="P98" s="103"/>
      <c r="Q98" s="103">
        <v>0</v>
      </c>
      <c r="R98" s="103">
        <v>6111151</v>
      </c>
      <c r="S98" s="103">
        <v>12591856</v>
      </c>
      <c r="T98" s="169">
        <f t="shared" si="13"/>
        <v>10.922148241584193</v>
      </c>
      <c r="U98" s="75">
        <f t="shared" si="14"/>
      </c>
      <c r="V98" s="79"/>
      <c r="W98" s="61"/>
    </row>
    <row r="99" spans="1:23" ht="15.75" customHeight="1">
      <c r="A99" s="97">
        <v>5</v>
      </c>
      <c r="B99" s="91" t="s">
        <v>143</v>
      </c>
      <c r="C99" s="88">
        <v>2273109</v>
      </c>
      <c r="D99" s="103">
        <v>487421</v>
      </c>
      <c r="E99" s="103">
        <v>1785688</v>
      </c>
      <c r="F99" s="103">
        <v>4960</v>
      </c>
      <c r="G99" s="103"/>
      <c r="H99" s="107">
        <v>2268149</v>
      </c>
      <c r="I99" s="107">
        <v>807488</v>
      </c>
      <c r="J99" s="103">
        <v>162193</v>
      </c>
      <c r="K99" s="103">
        <v>62282</v>
      </c>
      <c r="L99" s="103"/>
      <c r="M99" s="103">
        <v>583013</v>
      </c>
      <c r="N99" s="103"/>
      <c r="O99" s="103"/>
      <c r="P99" s="103"/>
      <c r="Q99" s="103">
        <v>0</v>
      </c>
      <c r="R99" s="103">
        <v>1460661</v>
      </c>
      <c r="S99" s="103">
        <v>2043674</v>
      </c>
      <c r="T99" s="169">
        <f t="shared" si="13"/>
        <v>27.799174724577952</v>
      </c>
      <c r="U99" s="75">
        <f t="shared" si="14"/>
      </c>
      <c r="V99" s="79"/>
      <c r="W99" s="61"/>
    </row>
    <row r="100" spans="1:23" ht="11.25" customHeight="1">
      <c r="A100" s="152"/>
      <c r="B100" s="153"/>
      <c r="C100" s="154"/>
      <c r="D100" s="155"/>
      <c r="E100" s="155"/>
      <c r="F100" s="155"/>
      <c r="G100" s="155"/>
      <c r="H100" s="156"/>
      <c r="I100" s="156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79"/>
      <c r="U100" s="75"/>
      <c r="V100" s="79"/>
      <c r="W100" s="61"/>
    </row>
    <row r="101" spans="1:23" ht="21" customHeight="1">
      <c r="A101" s="239"/>
      <c r="B101" s="239"/>
      <c r="C101" s="239"/>
      <c r="D101" s="239"/>
      <c r="E101" s="239"/>
      <c r="F101" s="118"/>
      <c r="G101" s="118"/>
      <c r="H101" s="119"/>
      <c r="I101" s="119"/>
      <c r="J101" s="118"/>
      <c r="K101" s="118"/>
      <c r="L101" s="118"/>
      <c r="M101" s="247" t="s">
        <v>160</v>
      </c>
      <c r="N101" s="247"/>
      <c r="O101" s="247"/>
      <c r="P101" s="247"/>
      <c r="Q101" s="247"/>
      <c r="R101" s="247"/>
      <c r="S101" s="247"/>
      <c r="T101" s="58"/>
      <c r="U101" s="75">
        <f>+C101-F101-H101</f>
        <v>0</v>
      </c>
      <c r="V101" s="58"/>
      <c r="W101" s="61"/>
    </row>
    <row r="102" spans="1:23" ht="16.5" customHeight="1">
      <c r="A102" s="67"/>
      <c r="B102" s="248" t="s">
        <v>113</v>
      </c>
      <c r="C102" s="248"/>
      <c r="D102" s="248"/>
      <c r="E102" s="121"/>
      <c r="F102" s="119"/>
      <c r="G102" s="119"/>
      <c r="H102" s="119"/>
      <c r="I102" s="119"/>
      <c r="J102" s="119"/>
      <c r="K102" s="119"/>
      <c r="L102" s="119"/>
      <c r="M102" s="249" t="s">
        <v>148</v>
      </c>
      <c r="N102" s="249"/>
      <c r="O102" s="249"/>
      <c r="P102" s="249"/>
      <c r="Q102" s="249"/>
      <c r="R102" s="249"/>
      <c r="S102" s="249"/>
      <c r="T102" s="123"/>
      <c r="U102" s="124"/>
      <c r="V102" s="123"/>
      <c r="W102" s="61"/>
    </row>
    <row r="103" spans="1:23" ht="15.75">
      <c r="A103" s="57"/>
      <c r="B103" s="245" t="s">
        <v>114</v>
      </c>
      <c r="C103" s="245"/>
      <c r="D103" s="245"/>
      <c r="E103" s="58"/>
      <c r="F103" s="58"/>
      <c r="G103" s="58"/>
      <c r="H103" s="65"/>
      <c r="I103" s="65"/>
      <c r="J103" s="58"/>
      <c r="K103" s="58"/>
      <c r="L103" s="58"/>
      <c r="M103" s="246" t="s">
        <v>149</v>
      </c>
      <c r="N103" s="246"/>
      <c r="O103" s="246"/>
      <c r="P103" s="246"/>
      <c r="Q103" s="246"/>
      <c r="R103" s="246"/>
      <c r="S103" s="246"/>
      <c r="T103" s="58"/>
      <c r="U103" s="59"/>
      <c r="V103" s="58"/>
      <c r="W103" s="61"/>
    </row>
    <row r="104" spans="1:23" ht="27.75" customHeight="1">
      <c r="A104" s="57"/>
      <c r="B104" s="120"/>
      <c r="C104" s="122"/>
      <c r="D104" s="122" t="s">
        <v>132</v>
      </c>
      <c r="E104" s="58"/>
      <c r="F104" s="58"/>
      <c r="G104" s="58"/>
      <c r="H104" s="65"/>
      <c r="I104" s="65"/>
      <c r="J104" s="58"/>
      <c r="K104" s="58"/>
      <c r="L104" s="58"/>
      <c r="M104" s="122"/>
      <c r="N104" s="122"/>
      <c r="O104" s="122"/>
      <c r="P104" s="122"/>
      <c r="Q104" s="122"/>
      <c r="R104" s="58"/>
      <c r="S104" s="58"/>
      <c r="T104" s="58"/>
      <c r="U104" s="59"/>
      <c r="V104" s="58"/>
      <c r="W104" s="61"/>
    </row>
    <row r="105" spans="1:23" ht="16.5">
      <c r="A105" s="57"/>
      <c r="B105" s="244"/>
      <c r="C105" s="244"/>
      <c r="D105" s="244"/>
      <c r="E105" s="58"/>
      <c r="F105" s="58"/>
      <c r="G105" s="58"/>
      <c r="H105" s="65"/>
      <c r="I105" s="65"/>
      <c r="J105" s="58"/>
      <c r="K105" s="58"/>
      <c r="L105" s="58"/>
      <c r="M105" s="122"/>
      <c r="N105" s="240"/>
      <c r="O105" s="240"/>
      <c r="P105" s="240"/>
      <c r="Q105" s="240"/>
      <c r="R105" s="240"/>
      <c r="S105" s="58"/>
      <c r="T105" s="58"/>
      <c r="U105" s="59"/>
      <c r="V105" s="58"/>
      <c r="W105" s="61"/>
    </row>
    <row r="106" spans="1:23" ht="16.5">
      <c r="A106" s="125"/>
      <c r="B106" s="120"/>
      <c r="C106" s="122"/>
      <c r="D106" s="122"/>
      <c r="E106" s="126"/>
      <c r="F106" s="126"/>
      <c r="G106" s="126"/>
      <c r="H106" s="127"/>
      <c r="I106" s="127"/>
      <c r="J106" s="126"/>
      <c r="K106" s="126"/>
      <c r="L106" s="126"/>
      <c r="M106" s="122"/>
      <c r="N106" s="122"/>
      <c r="O106" s="122"/>
      <c r="P106" s="122"/>
      <c r="Q106" s="122"/>
      <c r="R106" s="58"/>
      <c r="S106" s="58"/>
      <c r="T106" s="58"/>
      <c r="U106" s="59"/>
      <c r="V106" s="58"/>
      <c r="W106" s="61"/>
    </row>
    <row r="107" spans="1:22" ht="16.5">
      <c r="A107" s="125"/>
      <c r="B107" s="235" t="s">
        <v>137</v>
      </c>
      <c r="C107" s="235"/>
      <c r="D107" s="235"/>
      <c r="E107" s="126"/>
      <c r="F107" s="126"/>
      <c r="G107" s="126"/>
      <c r="H107" s="127"/>
      <c r="I107" s="127"/>
      <c r="J107" s="126"/>
      <c r="K107" s="126"/>
      <c r="L107" s="126"/>
      <c r="M107" s="236" t="s">
        <v>37</v>
      </c>
      <c r="N107" s="236"/>
      <c r="O107" s="236"/>
      <c r="P107" s="236"/>
      <c r="Q107" s="236"/>
      <c r="R107" s="236"/>
      <c r="S107" s="236"/>
      <c r="T107" s="58"/>
      <c r="U107" s="59"/>
      <c r="V107" s="58"/>
    </row>
    <row r="110" spans="8:9" s="130" customFormat="1" ht="8.25">
      <c r="H110" s="131"/>
      <c r="I110" s="131"/>
    </row>
    <row r="111" spans="3:24" s="132" customFormat="1" ht="8.25"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Q111" s="133"/>
      <c r="R111" s="133"/>
      <c r="S111" s="133"/>
      <c r="U111" s="133"/>
      <c r="X111" s="133"/>
    </row>
    <row r="112" spans="3:24" s="134" customFormat="1" ht="8.25">
      <c r="C112" s="130"/>
      <c r="H112" s="131"/>
      <c r="I112" s="131"/>
      <c r="U112" s="130"/>
      <c r="X112" s="130"/>
    </row>
    <row r="113" spans="3:24" s="134" customFormat="1" ht="8.25">
      <c r="C113" s="130"/>
      <c r="E113" s="130"/>
      <c r="F113" s="130"/>
      <c r="G113" s="130"/>
      <c r="H113" s="131"/>
      <c r="I113" s="131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5"/>
      <c r="U113" s="130"/>
      <c r="X113" s="130"/>
    </row>
    <row r="114" spans="3:9" ht="14.25">
      <c r="C114" s="130"/>
      <c r="H114" s="131"/>
      <c r="I114" s="131"/>
    </row>
  </sheetData>
  <sheetProtection/>
  <autoFilter ref="A1:A114"/>
  <mergeCells count="44">
    <mergeCell ref="B105:D105"/>
    <mergeCell ref="B103:D103"/>
    <mergeCell ref="M103:S103"/>
    <mergeCell ref="M101:S101"/>
    <mergeCell ref="D7:E8"/>
    <mergeCell ref="H7:H10"/>
    <mergeCell ref="P9:P10"/>
    <mergeCell ref="C7:C10"/>
    <mergeCell ref="B102:D102"/>
    <mergeCell ref="M102:S102"/>
    <mergeCell ref="A3:D3"/>
    <mergeCell ref="B107:D107"/>
    <mergeCell ref="M107:S107"/>
    <mergeCell ref="A11:B11"/>
    <mergeCell ref="A12:B12"/>
    <mergeCell ref="A101:E101"/>
    <mergeCell ref="N105:R105"/>
    <mergeCell ref="J8:Q8"/>
    <mergeCell ref="D9:D10"/>
    <mergeCell ref="K9:K10"/>
    <mergeCell ref="E1:P1"/>
    <mergeCell ref="A2:D2"/>
    <mergeCell ref="E2:P2"/>
    <mergeCell ref="Q2:T2"/>
    <mergeCell ref="C6:E6"/>
    <mergeCell ref="F6:F10"/>
    <mergeCell ref="Q5:T5"/>
    <mergeCell ref="L9:L10"/>
    <mergeCell ref="G6:G10"/>
    <mergeCell ref="H6:R6"/>
    <mergeCell ref="A6:B10"/>
    <mergeCell ref="M9:M10"/>
    <mergeCell ref="O9:O10"/>
    <mergeCell ref="I8:I10"/>
    <mergeCell ref="T6:T10"/>
    <mergeCell ref="Q9:Q10"/>
    <mergeCell ref="R7:R10"/>
    <mergeCell ref="S6:S10"/>
    <mergeCell ref="E3:P3"/>
    <mergeCell ref="E9:E10"/>
    <mergeCell ref="I7:Q7"/>
    <mergeCell ref="N9:N10"/>
    <mergeCell ref="J9:J10"/>
    <mergeCell ref="Q4:T4"/>
  </mergeCells>
  <printOptions horizontalCentered="1"/>
  <pageMargins left="0" right="0" top="0.54" bottom="0.54" header="0.39" footer="0.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HungTHA</dc:creator>
  <cp:keywords/>
  <dc:description/>
  <cp:lastModifiedBy>ADMIN</cp:lastModifiedBy>
  <cp:lastPrinted>2018-06-04T01:55:36Z</cp:lastPrinted>
  <dcterms:created xsi:type="dcterms:W3CDTF">2017-11-01T00:46:55Z</dcterms:created>
  <dcterms:modified xsi:type="dcterms:W3CDTF">2018-06-04T02:04:47Z</dcterms:modified>
  <cp:category/>
  <cp:version/>
  <cp:contentType/>
  <cp:contentStatus/>
</cp:coreProperties>
</file>